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13_ncr:1_{F458B7F2-B10C-4A34-85BF-08C27C81551E}" xr6:coauthVersionLast="47" xr6:coauthVersionMax="47" xr10:uidLastSave="{00000000-0000-0000-0000-000000000000}"/>
  <bookViews>
    <workbookView xWindow="0" yWindow="1103" windowWidth="22500" windowHeight="11272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男子!$U$17:$V$66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8" i="1"/>
  <c r="W17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11444CFA-7563-4DBA-B029-DEBFC1CD8A87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3FE49FE9-B71A-4D23-8F4A-1000A79F0E00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H17" authorId="0" shapeId="0" xr:uid="{0C273ABE-8969-49CD-ADAF-3DEF7F598BAE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1F22F8B-DB7E-401D-A696-7F971AF65292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D07C42D8-1F0F-4DEC-AA77-427E723A3938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5C03B9B6-1C4C-46C5-BF5C-1F4607AAAE98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E9B0E47A-5A75-4D1E-ACD5-F8B3BDE47AE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50889D6C-C46D-4647-BBE7-54188BD71CDB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E728C513-3BBB-4610-A926-D0F0DDA430D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8983F248-00D4-436A-9E40-CDB44FDB0F4C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613CEB24-7B42-45F2-816E-646A68272B9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4D48E9D8-8639-4FBF-9120-430D6D59C9F0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3FDB18F9-E4F7-4B75-9426-56CB30A8878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BABA1EC7-DB86-4492-87F8-14A08AEDBD16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450E0434-24E0-4FA4-A899-CFC4E5F81C5C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716AFEB5-747C-4C43-842F-49B83A9B3AF3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E91BD788-9319-4E60-A8EE-9D53EC7133E8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C8206451-F5A1-4E1C-82BC-D1D8F4D5B72C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86533E0F-34DF-44BB-A0C5-939FDB9A198E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H17" authorId="0" shapeId="0" xr:uid="{EDF891E4-94E9-4BB5-B236-A792329DEFDC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01CBD376-F874-4742-9ECC-69DD4B8FD898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7A1D7502-E47D-48D5-83F1-B0C2E1F3DD34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62FB750D-2907-4EB2-80E0-5CB8B917652D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369864A2-F399-4127-A2AC-0E882E0DAC6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6FC3F11D-A61C-4791-9FF9-6CE1B5EA847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E5618E06-950F-40F9-969C-A4E6722C293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713C297F-236A-4230-8AE2-E37858315D3A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31A7FAD4-DDAD-4296-852D-1212B672F721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446B93B5-AD80-4FCD-AFA7-DBD1507C503C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586D37B-57DA-4575-80B3-6F3BBF92CB53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CEA39E44-C4D5-47DA-A041-5504D5B48C59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E6FAE2C5-65D4-44E5-A31F-04E3A5D6E2FF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9DD5D97E-005A-4D4B-84C8-73BCECACEB90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87E77013-2ECB-4B1E-9876-36B6585E6390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<sst xmlns="http://schemas.openxmlformats.org/spreadsheetml/2006/main" count="213" uniqueCount="107">
  <si>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</si>
  <si>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</si>
  <si>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</si>
  <si>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</si>
  <si>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</si>
  <si>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</si>
  <si>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</si>
  <si>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</si>
  <si>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</si>
  <si>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</si>
  <si>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</si>
  <si>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</si>
  <si>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</si>
  <si>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</si>
  <si>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</si>
  <si>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</si>
  <si>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</si>
  <si>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</si>
  <si>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</si>
  <si>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</si>
  <si>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</si>
  <si>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</si>
  <si>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</si>
  <si>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</si>
  <si>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</si>
  <si>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一般男子</t>
    <rPh sb="0" eb="2">
      <t>イッパン</t>
    </rPh>
    <rPh sb="2" eb="4">
      <t>ダンシ</t>
    </rPh>
    <phoneticPr fontId="3"/>
  </si>
  <si>
    <t>一_100</t>
    <rPh sb="0" eb="1">
      <t>イチ</t>
    </rPh>
    <phoneticPr fontId="3"/>
  </si>
  <si>
    <t>一般100m</t>
    <rPh sb="0" eb="2">
      <t>イッパン</t>
    </rPh>
    <phoneticPr fontId="3"/>
  </si>
  <si>
    <t>一_1500</t>
    <rPh sb="0" eb="1">
      <t>イチ</t>
    </rPh>
    <phoneticPr fontId="3"/>
  </si>
  <si>
    <t>一般1500m</t>
    <rPh sb="0" eb="2">
      <t>イッパン</t>
    </rPh>
    <phoneticPr fontId="3"/>
  </si>
  <si>
    <t>一_5000</t>
    <rPh sb="0" eb="1">
      <t>イチ</t>
    </rPh>
    <phoneticPr fontId="3"/>
  </si>
  <si>
    <t>一般5000m</t>
    <rPh sb="0" eb="2">
      <t>イッパン</t>
    </rPh>
    <phoneticPr fontId="3"/>
  </si>
  <si>
    <t>一_幅</t>
    <rPh sb="0" eb="1">
      <t>イチ</t>
    </rPh>
    <rPh sb="2" eb="3">
      <t>ハバ</t>
    </rPh>
    <phoneticPr fontId="3"/>
  </si>
  <si>
    <t>一般幅跳</t>
    <rPh sb="0" eb="2">
      <t>イッパン</t>
    </rPh>
    <rPh sb="2" eb="3">
      <t>ハバ</t>
    </rPh>
    <rPh sb="3" eb="4">
      <t>ト</t>
    </rPh>
    <phoneticPr fontId="3"/>
  </si>
  <si>
    <t>一40_3000</t>
    <rPh sb="0" eb="1">
      <t>イチ</t>
    </rPh>
    <phoneticPr fontId="3"/>
  </si>
  <si>
    <t>一50_3000</t>
    <rPh sb="0" eb="1">
      <t>イチ</t>
    </rPh>
    <phoneticPr fontId="3"/>
  </si>
  <si>
    <t>一般女子</t>
    <rPh sb="0" eb="2">
      <t>イッパン</t>
    </rPh>
    <rPh sb="2" eb="4">
      <t>ジョシ</t>
    </rPh>
    <phoneticPr fontId="3"/>
  </si>
  <si>
    <t>一_3000</t>
    <rPh sb="0" eb="1">
      <t>イチ</t>
    </rPh>
    <phoneticPr fontId="3"/>
  </si>
  <si>
    <t>一般3000m</t>
    <rPh sb="0" eb="2">
      <t>イッパン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</si>
  <si>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</si>
  <si>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</si>
  <si>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</si>
  <si>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</si>
  <si>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</si>
  <si>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壮年40_3000m</t>
    <rPh sb="0" eb="2">
      <t>ソウネン</t>
    </rPh>
    <phoneticPr fontId="3"/>
  </si>
  <si>
    <t>壮年50_3000m</t>
    <rPh sb="0" eb="2">
      <t>ソウネン</t>
    </rPh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</si>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</sst>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6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38" fontId="4" fillId="3" borderId="18" xfId="1" applyFont="1" applyFill="1" applyBorder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tabSelected="1" view="pageBreakPreview" topLeftCell="A6" zoomScale="120" zoomScaleNormal="100" zoomScaleSheetLayoutView="120" workbookViewId="0">
      <selection activeCell="G17" sqref="G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90">
        <v>29</v>
      </c>
      <c r="B1" s="90"/>
      <c r="C1" s="90"/>
      <c r="D1" s="1" t="s">
        <v>10</v>
      </c>
      <c r="O1" s="1"/>
      <c r="P1" s="1"/>
      <c r="Q1" s="1"/>
      <c r="R1" s="3" t="s">
        <v>0</v>
      </c>
      <c r="S1" s="4" t="s">
        <v>25</v>
      </c>
      <c r="T1" s="1" t="s">
        <v>1</v>
      </c>
      <c r="U1" s="4"/>
      <c r="W1" s="89" t="s">
        <v>106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89"/>
    </row>
    <row r="3" spans="1:35" ht="20.75" customHeight="1">
      <c r="A3" s="97" t="s">
        <v>21</v>
      </c>
      <c r="B3" s="98"/>
      <c r="C3" s="99"/>
      <c r="D3" s="99"/>
      <c r="E3" s="91" t="s">
        <v>11</v>
      </c>
      <c r="F3" s="91"/>
      <c r="G3" s="91" t="s">
        <v>43</v>
      </c>
      <c r="H3" s="91"/>
      <c r="I3" s="91"/>
      <c r="J3" s="91"/>
      <c r="K3" s="91"/>
      <c r="L3" s="91"/>
      <c r="M3" s="91"/>
      <c r="N3" s="91"/>
      <c r="O3" s="91" t="s">
        <v>12</v>
      </c>
      <c r="P3" s="91"/>
      <c r="Q3" s="91"/>
      <c r="R3" s="91"/>
      <c r="S3" s="91" t="s">
        <v>13</v>
      </c>
      <c r="T3" s="91"/>
      <c r="U3" s="91"/>
      <c r="V3" s="91"/>
      <c r="W3" s="89"/>
      <c r="Z3" s="2" t="s">
        <v>52</v>
      </c>
    </row>
    <row r="4" spans="1:35" ht="20.75" customHeight="1">
      <c r="A4" s="98"/>
      <c r="B4" s="98"/>
      <c r="C4" s="129"/>
      <c r="D4" s="129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9"/>
      <c r="Z4" s="70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9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42" t="s">
        <v>19</v>
      </c>
      <c r="K6" s="142"/>
      <c r="L6" s="142" t="s">
        <v>17</v>
      </c>
      <c r="M6" s="142"/>
      <c r="N6" s="142"/>
      <c r="O6" s="142" t="s">
        <v>18</v>
      </c>
      <c r="P6" s="142"/>
      <c r="S6" s="11" t="s">
        <v>20</v>
      </c>
      <c r="W6" s="89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39</v>
      </c>
      <c r="C7" s="48" t="str">
        <f>IF(COUNTA(男_参加C_A,男_参加C_B)=0,"",COUNTA(男_参加C_A,男_参加C_B))</f>
        <v/>
      </c>
      <c r="D7" s="49">
        <v>2000</v>
      </c>
      <c r="E7" s="49" t="str">
        <f>IF(OR(C7="",D7=""),"",IFERROR(C7*D7,""))</f>
        <v/>
      </c>
      <c r="G7" s="14"/>
      <c r="H7" s="14"/>
      <c r="I7" s="14"/>
      <c r="J7" s="143" t="str">
        <f>IF(AND(W16="OK",W15="OK"),IF(W20=0,"",W20),"プロ掲載順を入力")</f>
        <v/>
      </c>
      <c r="K7" s="143"/>
      <c r="L7" s="93">
        <v>2200</v>
      </c>
      <c r="M7" s="93"/>
      <c r="N7" s="93"/>
      <c r="O7" s="93" t="str">
        <f>IF(OR(J7="",L7=""),"",IFERROR(J7*L7,""))</f>
        <v/>
      </c>
      <c r="P7" s="93"/>
      <c r="S7" s="50">
        <f>IF(E7="",0,E7)+IF(O7="",0,O7)</f>
        <v>0</v>
      </c>
      <c r="W7" s="89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40</v>
      </c>
      <c r="C8" s="48" t="str">
        <f>IF(女子!C7=0,"",女子!C7)</f>
        <v/>
      </c>
      <c r="D8" s="49">
        <v>2000</v>
      </c>
      <c r="E8" s="49" t="str">
        <f>IF(OR(C8="",D8=""),"",IFERROR(C8*D8,""))</f>
        <v/>
      </c>
      <c r="G8" s="14"/>
      <c r="H8" s="14"/>
      <c r="I8" s="14"/>
      <c r="J8" s="139" t="str">
        <f>IF(女子!J7=0,"",女子!J7)</f>
        <v/>
      </c>
      <c r="K8" s="140"/>
      <c r="L8" s="93">
        <v>2200</v>
      </c>
      <c r="M8" s="93"/>
      <c r="N8" s="93"/>
      <c r="O8" s="93" t="str">
        <f>IF(OR(J8="",L8=""),"",IFERROR(J8*L8,""))</f>
        <v/>
      </c>
      <c r="P8" s="93"/>
      <c r="S8" s="50">
        <f>IF(E8="",0,E8)+IF(O8="",0,O8)</f>
        <v>0</v>
      </c>
      <c r="W8" s="89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41</v>
      </c>
      <c r="E9" s="49" t="str">
        <f>IF(C9="","",SUM(E7:E8))</f>
        <v/>
      </c>
      <c r="G9" s="14"/>
      <c r="H9" s="14"/>
      <c r="I9" s="14"/>
      <c r="J9" s="139" t="str">
        <f>IF(SUM(J7:J8)=0,"",SUM(J7:J8))</f>
        <v/>
      </c>
      <c r="K9" s="140"/>
      <c r="L9" s="94" t="s">
        <v>41</v>
      </c>
      <c r="M9" s="96"/>
      <c r="N9" s="95"/>
      <c r="O9" s="94" t="str">
        <f>IF(J9="","",SUM(O7:P8))</f>
        <v/>
      </c>
      <c r="P9" s="95"/>
      <c r="S9" s="50" t="str">
        <f>IF(E9="","",SUM(S7:S8))</f>
        <v/>
      </c>
      <c r="W9" s="89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82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3"/>
      <c r="W10" s="89"/>
    </row>
    <row r="11" spans="1:35" ht="48.85" customHeight="1">
      <c r="A11" s="5"/>
      <c r="B11" s="141" t="s">
        <v>105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W11" s="89"/>
    </row>
    <row r="12" spans="1:35" ht="48.85" customHeight="1">
      <c r="A12" s="5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W12" s="89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13" t="s">
        <v>23</v>
      </c>
      <c r="B14" s="114"/>
      <c r="C14" s="115" t="str">
        <f>IF(C4="",IF(C3=""," ",C3),C4)</f>
        <v xml:space="preserve"> </v>
      </c>
      <c r="D14" s="116"/>
      <c r="E14" s="130" t="s">
        <v>5</v>
      </c>
      <c r="F14" s="133" t="s">
        <v>6</v>
      </c>
      <c r="G14" s="136" t="s">
        <v>22</v>
      </c>
      <c r="H14" s="123" t="s">
        <v>42</v>
      </c>
      <c r="I14" s="124"/>
      <c r="J14" s="125"/>
      <c r="K14" s="102" t="s">
        <v>7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4"/>
    </row>
    <row r="15" spans="1:35" ht="15" customHeight="1">
      <c r="A15" s="117" t="s">
        <v>46</v>
      </c>
      <c r="B15" s="119" t="s">
        <v>2</v>
      </c>
      <c r="C15" s="110" t="s">
        <v>3</v>
      </c>
      <c r="D15" s="121" t="s">
        <v>4</v>
      </c>
      <c r="E15" s="131"/>
      <c r="F15" s="134"/>
      <c r="G15" s="137"/>
      <c r="H15" s="126"/>
      <c r="I15" s="127"/>
      <c r="J15" s="128"/>
      <c r="K15" s="105" t="s">
        <v>8</v>
      </c>
      <c r="L15" s="107" t="s">
        <v>15</v>
      </c>
      <c r="M15" s="108"/>
      <c r="N15" s="109"/>
      <c r="O15" s="110" t="s">
        <v>9</v>
      </c>
      <c r="P15" s="107" t="s">
        <v>15</v>
      </c>
      <c r="Q15" s="108"/>
      <c r="R15" s="109"/>
      <c r="S15" s="100" t="s">
        <v>24</v>
      </c>
      <c r="T15" s="71"/>
      <c r="U15" s="111" t="s">
        <v>55</v>
      </c>
      <c r="V15" s="112"/>
      <c r="W15" s="45" t="str">
        <f>IF(SUM(W17:W22)=COUNTA(S17:S66),"OK","NO")</f>
        <v>OK</v>
      </c>
    </row>
    <row r="16" spans="1:35" ht="18.75" customHeight="1" thickBot="1">
      <c r="A16" s="118"/>
      <c r="B16" s="120"/>
      <c r="C16" s="101"/>
      <c r="D16" s="122"/>
      <c r="E16" s="132"/>
      <c r="F16" s="135"/>
      <c r="G16" s="138"/>
      <c r="H16" s="52" t="s">
        <v>47</v>
      </c>
      <c r="I16" s="53" t="s">
        <v>48</v>
      </c>
      <c r="J16" s="54" t="s">
        <v>49</v>
      </c>
      <c r="K16" s="106"/>
      <c r="L16" s="15" t="s">
        <v>14</v>
      </c>
      <c r="M16" s="55" t="s">
        <v>50</v>
      </c>
      <c r="N16" s="69" t="s">
        <v>51</v>
      </c>
      <c r="O16" s="101"/>
      <c r="P16" s="15" t="s">
        <v>14</v>
      </c>
      <c r="Q16" s="55" t="s">
        <v>50</v>
      </c>
      <c r="R16" s="69" t="s">
        <v>51</v>
      </c>
      <c r="S16" s="101"/>
      <c r="T16" s="72" t="s">
        <v>54</v>
      </c>
      <c r="U16" s="80" t="s">
        <v>56</v>
      </c>
      <c r="V16" s="73" t="s">
        <v>57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2"/>
      <c r="H17" s="63"/>
      <c r="I17" s="63"/>
      <c r="J17" s="63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4"/>
      <c r="V17" s="81"/>
      <c r="W17" s="2">
        <f>COUNTIF(男_プロ順,1)</f>
        <v>0</v>
      </c>
      <c r="Y17" s="2" t="s">
        <v>26</v>
      </c>
      <c r="Z17" s="2" t="s">
        <v>27</v>
      </c>
      <c r="AA17" s="2">
        <v>1</v>
      </c>
      <c r="AC17" s="2" t="s">
        <v>69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4"/>
      <c r="H18" s="63"/>
      <c r="I18" s="65"/>
      <c r="J18" s="65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6"/>
      <c r="V18" s="77"/>
      <c r="W18" s="2">
        <f>COUNTIF(男_プロ順,2)</f>
        <v>0</v>
      </c>
      <c r="Y18" s="2" t="s">
        <v>28</v>
      </c>
      <c r="Z18" s="2" t="s">
        <v>29</v>
      </c>
      <c r="AA18" s="2">
        <v>2</v>
      </c>
      <c r="AC18" s="2" t="s">
        <v>67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4"/>
      <c r="H19" s="63"/>
      <c r="I19" s="65"/>
      <c r="J19" s="65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6"/>
      <c r="V19" s="77"/>
      <c r="W19" s="2">
        <f>COUNTIF(男_プロ順,3)</f>
        <v>0</v>
      </c>
      <c r="Y19" s="2" t="s">
        <v>30</v>
      </c>
      <c r="Z19" s="2" t="s">
        <v>31</v>
      </c>
      <c r="AA19" s="2">
        <v>3</v>
      </c>
      <c r="AC19" s="2" t="s">
        <v>70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4"/>
      <c r="H20" s="63"/>
      <c r="I20" s="65"/>
      <c r="J20" s="65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6"/>
      <c r="V20" s="77"/>
      <c r="W20" s="2">
        <f>COUNTIF(男_プロ順,4)</f>
        <v>0</v>
      </c>
      <c r="Y20" s="2" t="s">
        <v>32</v>
      </c>
      <c r="Z20" s="2" t="s">
        <v>33</v>
      </c>
      <c r="AA20" s="2">
        <v>4</v>
      </c>
      <c r="AC20" s="2" t="s">
        <v>68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4"/>
      <c r="H21" s="63"/>
      <c r="I21" s="65"/>
      <c r="J21" s="65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6"/>
      <c r="V21" s="77"/>
      <c r="W21" s="2">
        <f>COUNTIF(男_プロ順,5)</f>
        <v>0</v>
      </c>
      <c r="Y21" s="2" t="s">
        <v>34</v>
      </c>
      <c r="Z21" s="2" t="s">
        <v>44</v>
      </c>
      <c r="AA21" s="2">
        <v>5</v>
      </c>
      <c r="AC21" s="2" t="s">
        <v>64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4"/>
      <c r="H22" s="63"/>
      <c r="I22" s="63"/>
      <c r="J22" s="63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6"/>
      <c r="V22" s="77"/>
      <c r="W22" s="2">
        <f>COUNTIF(男_プロ順,6)</f>
        <v>0</v>
      </c>
      <c r="Y22" s="2" t="s">
        <v>35</v>
      </c>
      <c r="Z22" s="2" t="s">
        <v>45</v>
      </c>
      <c r="AA22" s="2">
        <v>6</v>
      </c>
      <c r="AC22" s="2" t="s">
        <v>65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4"/>
      <c r="H23" s="63"/>
      <c r="I23" s="65"/>
      <c r="J23" s="65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6"/>
      <c r="V23" s="77"/>
      <c r="AC23" s="2" t="s">
        <v>66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4"/>
      <c r="H24" s="63"/>
      <c r="I24" s="65"/>
      <c r="J24" s="65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6"/>
      <c r="V24" s="77"/>
      <c r="AC24" s="2" t="s">
        <v>53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4"/>
      <c r="H25" s="63"/>
      <c r="I25" s="65"/>
      <c r="J25" s="65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6"/>
      <c r="V25" s="77"/>
      <c r="AC25" s="2" t="s">
        <v>58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6"/>
      <c r="H26" s="67"/>
      <c r="I26" s="67"/>
      <c r="J26" s="67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8"/>
      <c r="V26" s="79"/>
      <c r="AC26" s="2" t="s">
        <v>59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2"/>
      <c r="H27" s="68"/>
      <c r="I27" s="68"/>
      <c r="J27" s="68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4"/>
      <c r="V27" s="75"/>
      <c r="AC27" s="2" t="s">
        <v>60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4"/>
      <c r="H28" s="63"/>
      <c r="I28" s="65"/>
      <c r="J28" s="65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6"/>
      <c r="V28" s="77"/>
      <c r="AC28" s="2" t="s">
        <v>61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4"/>
      <c r="H29" s="63"/>
      <c r="I29" s="65"/>
      <c r="J29" s="65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6"/>
      <c r="V29" s="77"/>
      <c r="AC29" s="2" t="s">
        <v>62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4"/>
      <c r="H30" s="63"/>
      <c r="I30" s="65"/>
      <c r="J30" s="65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6"/>
      <c r="V30" s="77"/>
      <c r="AC30" s="2" t="s">
        <v>63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4"/>
      <c r="H31" s="63"/>
      <c r="I31" s="65"/>
      <c r="J31" s="65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6"/>
      <c r="V31" s="77"/>
      <c r="AC31" s="2" t="s">
        <v>71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4"/>
      <c r="H32" s="63"/>
      <c r="I32" s="65"/>
      <c r="J32" s="65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6"/>
      <c r="V32" s="77"/>
      <c r="AC32" s="2" t="s">
        <v>72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4"/>
      <c r="H33" s="63"/>
      <c r="I33" s="65"/>
      <c r="J33" s="65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6"/>
      <c r="V33" s="77"/>
      <c r="AC33" s="2" t="s">
        <v>73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4"/>
      <c r="H34" s="63"/>
      <c r="I34" s="65"/>
      <c r="J34" s="65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6"/>
      <c r="V34" s="77"/>
      <c r="AC34" s="2" t="s">
        <v>74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4"/>
      <c r="H35" s="63"/>
      <c r="I35" s="65"/>
      <c r="J35" s="65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6"/>
      <c r="V35" s="77"/>
      <c r="AC35" s="2" t="s">
        <v>75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6"/>
      <c r="H36" s="67"/>
      <c r="I36" s="67"/>
      <c r="J36" s="67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8"/>
      <c r="V36" s="79"/>
      <c r="AC36" s="2" t="s">
        <v>76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2"/>
      <c r="H37" s="68"/>
      <c r="I37" s="68"/>
      <c r="J37" s="68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4"/>
      <c r="V37" s="75"/>
      <c r="AC37" s="2" t="s">
        <v>77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4"/>
      <c r="H38" s="63"/>
      <c r="I38" s="65"/>
      <c r="J38" s="65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6"/>
      <c r="V38" s="77"/>
      <c r="AC38" s="2" t="s">
        <v>78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4"/>
      <c r="H39" s="63"/>
      <c r="I39" s="65"/>
      <c r="J39" s="65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6"/>
      <c r="V39" s="77"/>
      <c r="AC39" s="2" t="s">
        <v>79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4"/>
      <c r="H40" s="63"/>
      <c r="I40" s="65"/>
      <c r="J40" s="65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6"/>
      <c r="V40" s="77"/>
      <c r="AC40" s="2" t="s">
        <v>80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4"/>
      <c r="H41" s="63"/>
      <c r="I41" s="65"/>
      <c r="J41" s="65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6"/>
      <c r="V41" s="77"/>
      <c r="AC41" s="2" t="s">
        <v>81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4"/>
      <c r="H42" s="63"/>
      <c r="I42" s="65"/>
      <c r="J42" s="65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6"/>
      <c r="V42" s="77"/>
      <c r="AC42" s="2" t="s">
        <v>82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4"/>
      <c r="H43" s="63"/>
      <c r="I43" s="65"/>
      <c r="J43" s="65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6"/>
      <c r="V43" s="77"/>
      <c r="AC43" s="2" t="s">
        <v>83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4"/>
      <c r="H44" s="63"/>
      <c r="I44" s="65"/>
      <c r="J44" s="65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6"/>
      <c r="V44" s="77"/>
      <c r="AC44" s="2" t="s">
        <v>84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4"/>
      <c r="H45" s="63"/>
      <c r="I45" s="65"/>
      <c r="J45" s="65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6"/>
      <c r="V45" s="77"/>
      <c r="AC45" s="2" t="s">
        <v>85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6"/>
      <c r="H46" s="67"/>
      <c r="I46" s="67"/>
      <c r="J46" s="67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8"/>
      <c r="V46" s="79"/>
      <c r="AC46" s="2" t="s">
        <v>86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2"/>
      <c r="H47" s="68"/>
      <c r="I47" s="68"/>
      <c r="J47" s="68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4"/>
      <c r="V47" s="75"/>
      <c r="AC47" s="2" t="s">
        <v>87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4"/>
      <c r="H48" s="63"/>
      <c r="I48" s="65"/>
      <c r="J48" s="65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6"/>
      <c r="V48" s="77"/>
      <c r="AC48" s="2" t="s">
        <v>88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4"/>
      <c r="H49" s="63"/>
      <c r="I49" s="65"/>
      <c r="J49" s="65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6"/>
      <c r="V49" s="77"/>
      <c r="AC49" s="2" t="s">
        <v>89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4"/>
      <c r="H50" s="63"/>
      <c r="I50" s="65"/>
      <c r="J50" s="65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6"/>
      <c r="V50" s="77"/>
      <c r="AC50" s="2" t="s">
        <v>90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4"/>
      <c r="H51" s="63"/>
      <c r="I51" s="65"/>
      <c r="J51" s="65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6"/>
      <c r="V51" s="77"/>
      <c r="AC51" s="2" t="s">
        <v>91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4"/>
      <c r="H52" s="63"/>
      <c r="I52" s="65"/>
      <c r="J52" s="65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6"/>
      <c r="V52" s="77"/>
      <c r="AC52" s="2" t="s">
        <v>92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4"/>
      <c r="H53" s="63"/>
      <c r="I53" s="65"/>
      <c r="J53" s="65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6"/>
      <c r="V53" s="77"/>
      <c r="AC53" s="2" t="s">
        <v>93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4"/>
      <c r="H54" s="63"/>
      <c r="I54" s="65"/>
      <c r="J54" s="65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6"/>
      <c r="V54" s="77"/>
      <c r="AC54" s="2" t="s">
        <v>94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4"/>
      <c r="H55" s="63"/>
      <c r="I55" s="65"/>
      <c r="J55" s="65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6"/>
      <c r="V55" s="77"/>
      <c r="AC55" s="2" t="s">
        <v>95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6"/>
      <c r="H56" s="67"/>
      <c r="I56" s="67"/>
      <c r="J56" s="67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8"/>
      <c r="V56" s="79"/>
      <c r="AC56" s="2" t="s">
        <v>96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2"/>
      <c r="H57" s="68"/>
      <c r="I57" s="68"/>
      <c r="J57" s="68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4"/>
      <c r="V57" s="75"/>
      <c r="AC57" s="2" t="s">
        <v>97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4"/>
      <c r="H58" s="63"/>
      <c r="I58" s="65"/>
      <c r="J58" s="65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6"/>
      <c r="V58" s="77"/>
      <c r="AC58" s="2" t="s">
        <v>98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4"/>
      <c r="H59" s="63"/>
      <c r="I59" s="65"/>
      <c r="J59" s="65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6"/>
      <c r="V59" s="77"/>
      <c r="AC59" s="2" t="s">
        <v>99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4"/>
      <c r="H60" s="63"/>
      <c r="I60" s="65"/>
      <c r="J60" s="65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6"/>
      <c r="V60" s="77"/>
      <c r="AC60" s="2" t="s">
        <v>100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4"/>
      <c r="H61" s="63"/>
      <c r="I61" s="65"/>
      <c r="J61" s="65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6"/>
      <c r="V61" s="77"/>
      <c r="AC61" s="2" t="s">
        <v>101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4"/>
      <c r="H62" s="63"/>
      <c r="I62" s="65"/>
      <c r="J62" s="65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6"/>
      <c r="V62" s="77"/>
      <c r="AC62" s="2" t="s">
        <v>102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4"/>
      <c r="H63" s="63"/>
      <c r="I63" s="65"/>
      <c r="J63" s="65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6"/>
      <c r="V63" s="77"/>
      <c r="AC63" s="2" t="s">
        <v>103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4"/>
      <c r="H64" s="63"/>
      <c r="I64" s="65"/>
      <c r="J64" s="65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6"/>
      <c r="V64" s="77"/>
      <c r="AC64" s="2" t="s">
        <v>104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4"/>
      <c r="H65" s="63"/>
      <c r="I65" s="65"/>
      <c r="J65" s="65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6"/>
      <c r="V65" s="77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6"/>
      <c r="H66" s="67"/>
      <c r="I66" s="67"/>
      <c r="J66" s="67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8"/>
      <c r="V66" s="79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  <mergeCell ref="C14:D14"/>
    <mergeCell ref="A15:A16"/>
    <mergeCell ref="B15:B16"/>
    <mergeCell ref="C15:C16"/>
    <mergeCell ref="D15:D16"/>
    <mergeCell ref="S15:S16"/>
    <mergeCell ref="K14:V14"/>
    <mergeCell ref="K15:K16"/>
    <mergeCell ref="L15:N15"/>
    <mergeCell ref="O15:O16"/>
    <mergeCell ref="U15:V15"/>
    <mergeCell ref="P15:R15"/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count="3">
    <dataValidation type="list" allowBlank="1" showInputMessage="1" showErrorMessage="1" sqref="O17:O66 K17:K66" xr:uid="{00000000-0002-0000-0000-000000000000}">
      <formula1>$Y$17:$Y$22</formula1>
    </dataValidation>
    <dataValidation type="list" allowBlank="1" showInputMessage="1" showErrorMessage="1" sqref="T17:T66 U18:U66" xr:uid="{9E114D42-F1A0-41DA-8B7F-C0C3E820204B}">
      <formula1>$AA$17:$AA$22</formula1>
    </dataValidation>
    <dataValidation type="list" allowBlank="1" showInputMessage="1" showErrorMessage="1" sqref="U17" xr:uid="{AEE733ED-4AB2-4638-B057-A52B9A1ADBAE}">
      <formula1>$AC$17:$AC$64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view="pageBreakPreview" topLeftCell="A6" zoomScale="120" zoomScaleNormal="100" zoomScaleSheetLayoutView="120" workbookViewId="0">
      <selection activeCell="G17" sqref="G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90">
        <f>男子!A1</f>
        <v>29</v>
      </c>
      <c r="B1" s="90"/>
      <c r="C1" s="90"/>
      <c r="D1" s="1" t="s">
        <v>10</v>
      </c>
      <c r="O1" s="1"/>
      <c r="P1" s="1"/>
      <c r="Q1" s="1"/>
      <c r="R1" s="3" t="s">
        <v>0</v>
      </c>
      <c r="S1" s="22" t="s">
        <v>36</v>
      </c>
      <c r="T1" s="1" t="s">
        <v>1</v>
      </c>
      <c r="U1" s="4"/>
      <c r="W1" s="89" t="s">
        <v>106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89"/>
    </row>
    <row r="3" spans="1:26" ht="20.75" customHeight="1">
      <c r="A3" s="97" t="s">
        <v>21</v>
      </c>
      <c r="B3" s="98"/>
      <c r="C3" s="99" t="str">
        <f>IF(男子!C3="","",男子!C3)</f>
        <v/>
      </c>
      <c r="D3" s="99"/>
      <c r="E3" s="91" t="s">
        <v>11</v>
      </c>
      <c r="F3" s="91"/>
      <c r="G3" s="91" t="s">
        <v>43</v>
      </c>
      <c r="H3" s="91"/>
      <c r="I3" s="91"/>
      <c r="J3" s="91"/>
      <c r="K3" s="91"/>
      <c r="L3" s="91"/>
      <c r="M3" s="91"/>
      <c r="N3" s="91"/>
      <c r="O3" s="91" t="s">
        <v>12</v>
      </c>
      <c r="P3" s="91"/>
      <c r="Q3" s="91"/>
      <c r="R3" s="91"/>
      <c r="S3" s="91" t="s">
        <v>13</v>
      </c>
      <c r="T3" s="91"/>
      <c r="U3" s="91"/>
      <c r="V3" s="91"/>
      <c r="W3" s="89"/>
      <c r="Z3" s="2" t="s">
        <v>52</v>
      </c>
    </row>
    <row r="4" spans="1:26" ht="20.75" customHeight="1">
      <c r="A4" s="98"/>
      <c r="B4" s="98"/>
      <c r="C4" s="129" t="str">
        <f>IF(男子!C4="","",男子!C4)</f>
        <v/>
      </c>
      <c r="D4" s="129"/>
      <c r="E4" s="92" t="str">
        <f>IF(男子!E4="","",男子!E4)</f>
        <v/>
      </c>
      <c r="F4" s="92"/>
      <c r="G4" s="92" t="str">
        <f>IF(男子!G4="","",男子!G4)</f>
        <v/>
      </c>
      <c r="H4" s="92"/>
      <c r="I4" s="92"/>
      <c r="J4" s="92"/>
      <c r="K4" s="92"/>
      <c r="L4" s="92"/>
      <c r="M4" s="92"/>
      <c r="N4" s="92"/>
      <c r="O4" s="92" t="str">
        <f>IF(男子!O4="","",男子!O4)</f>
        <v/>
      </c>
      <c r="P4" s="92"/>
      <c r="Q4" s="92"/>
      <c r="R4" s="92"/>
      <c r="S4" s="92" t="str">
        <f>IF(男子!S4="","",男子!S4)</f>
        <v/>
      </c>
      <c r="T4" s="92"/>
      <c r="U4" s="92"/>
      <c r="V4" s="92"/>
      <c r="W4" s="89"/>
      <c r="Z4" s="70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89"/>
    </row>
    <row r="6" spans="1:26" ht="13.25" customHeight="1">
      <c r="A6" s="5"/>
      <c r="B6" s="84"/>
      <c r="C6" s="47" t="s">
        <v>16</v>
      </c>
      <c r="D6" s="11" t="s">
        <v>17</v>
      </c>
      <c r="E6" s="11" t="s">
        <v>18</v>
      </c>
      <c r="G6" s="14"/>
      <c r="H6" s="14"/>
      <c r="I6" s="14"/>
      <c r="J6" s="142" t="s">
        <v>19</v>
      </c>
      <c r="K6" s="142"/>
      <c r="L6" s="142" t="s">
        <v>17</v>
      </c>
      <c r="M6" s="142"/>
      <c r="N6" s="142"/>
      <c r="O6" s="142" t="s">
        <v>18</v>
      </c>
      <c r="P6" s="142"/>
      <c r="S6" s="11" t="s">
        <v>20</v>
      </c>
      <c r="W6" s="89"/>
    </row>
    <row r="7" spans="1:26" ht="13.25" customHeight="1">
      <c r="A7" s="5"/>
      <c r="B7" s="85"/>
      <c r="C7" s="48" t="str">
        <f>IF(COUNTA(女_参加C_A,女_参加C_B)=0,"",COUNTA(女_参加C_A,女_参加C_B))</f>
        <v/>
      </c>
      <c r="D7" s="49">
        <v>2000</v>
      </c>
      <c r="E7" s="49" t="str">
        <f>IF(OR(C7="",D7=""),"",IFERROR(C7*D7,""))</f>
        <v/>
      </c>
      <c r="G7" s="14"/>
      <c r="H7" s="14"/>
      <c r="I7" s="14"/>
      <c r="J7" s="143" t="str">
        <f>IF(AND(W16="OK",W15="OK"),IF(W20=0,"",W20),"プロ掲載順を入力")</f>
        <v/>
      </c>
      <c r="K7" s="143"/>
      <c r="L7" s="93">
        <v>2200</v>
      </c>
      <c r="M7" s="93"/>
      <c r="N7" s="93"/>
      <c r="O7" s="93" t="str">
        <f>IF(OR(J7="",L7=""),"",IFERROR(J7*L7,""))</f>
        <v/>
      </c>
      <c r="P7" s="93"/>
      <c r="S7" s="50">
        <f>IF(E7="",0,E7)+IF(O7="",0,O7)</f>
        <v>0</v>
      </c>
      <c r="W7" s="89"/>
    </row>
    <row r="8" spans="1:26" ht="13.25" customHeight="1">
      <c r="A8" s="5"/>
      <c r="B8" s="82"/>
      <c r="C8" s="86"/>
      <c r="D8" s="87"/>
      <c r="E8" s="87"/>
      <c r="G8" s="14"/>
      <c r="H8" s="14"/>
      <c r="I8" s="14"/>
      <c r="J8" s="144"/>
      <c r="K8" s="144"/>
      <c r="L8" s="145"/>
      <c r="M8" s="145"/>
      <c r="N8" s="145"/>
      <c r="O8" s="145"/>
      <c r="P8" s="145"/>
      <c r="S8" s="88"/>
      <c r="W8" s="89"/>
    </row>
    <row r="9" spans="1:26" ht="13.25" customHeight="1">
      <c r="A9" s="5"/>
      <c r="B9" s="82"/>
      <c r="C9" s="14"/>
      <c r="D9" s="51"/>
      <c r="E9" s="51"/>
      <c r="G9" s="14"/>
      <c r="H9" s="14"/>
      <c r="I9" s="14"/>
      <c r="J9" s="146"/>
      <c r="K9" s="146"/>
      <c r="L9" s="147"/>
      <c r="M9" s="147"/>
      <c r="N9" s="147"/>
      <c r="O9" s="147"/>
      <c r="P9" s="147"/>
      <c r="S9" s="83"/>
      <c r="W9" s="89"/>
    </row>
    <row r="10" spans="1:26" ht="7.5" customHeight="1">
      <c r="A10" s="5"/>
      <c r="B10" s="82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3"/>
      <c r="W10" s="89"/>
    </row>
    <row r="11" spans="1:26" ht="48.85" customHeight="1">
      <c r="A11" s="5"/>
      <c r="B11" s="141" t="s">
        <v>105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W11" s="89"/>
    </row>
    <row r="12" spans="1:26" ht="48.85" customHeight="1">
      <c r="A12" s="5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W12" s="89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13" t="s">
        <v>23</v>
      </c>
      <c r="B14" s="114"/>
      <c r="C14" s="115" t="str">
        <f>IF(C4="",IF(C3=""," ",C3),C4)</f>
        <v xml:space="preserve"> </v>
      </c>
      <c r="D14" s="116"/>
      <c r="E14" s="130" t="s">
        <v>5</v>
      </c>
      <c r="F14" s="133" t="s">
        <v>6</v>
      </c>
      <c r="G14" s="136" t="s">
        <v>22</v>
      </c>
      <c r="H14" s="123" t="s">
        <v>42</v>
      </c>
      <c r="I14" s="124"/>
      <c r="J14" s="125"/>
      <c r="K14" s="102" t="s">
        <v>7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4"/>
    </row>
    <row r="15" spans="1:26" ht="15" customHeight="1">
      <c r="A15" s="117" t="s">
        <v>46</v>
      </c>
      <c r="B15" s="119" t="s">
        <v>2</v>
      </c>
      <c r="C15" s="110" t="s">
        <v>3</v>
      </c>
      <c r="D15" s="121" t="s">
        <v>4</v>
      </c>
      <c r="E15" s="131"/>
      <c r="F15" s="134"/>
      <c r="G15" s="137"/>
      <c r="H15" s="126"/>
      <c r="I15" s="127"/>
      <c r="J15" s="128"/>
      <c r="K15" s="105" t="s">
        <v>8</v>
      </c>
      <c r="L15" s="107" t="s">
        <v>15</v>
      </c>
      <c r="M15" s="108"/>
      <c r="N15" s="109"/>
      <c r="O15" s="110" t="s">
        <v>9</v>
      </c>
      <c r="P15" s="107" t="s">
        <v>15</v>
      </c>
      <c r="Q15" s="108"/>
      <c r="R15" s="109"/>
      <c r="S15" s="100" t="s">
        <v>24</v>
      </c>
      <c r="T15" s="71"/>
      <c r="U15" s="111" t="s">
        <v>55</v>
      </c>
      <c r="V15" s="112"/>
      <c r="W15" s="45" t="str">
        <f>IF(SUM(W17:W22)=COUNTA(S17:S66),"OK","NO")</f>
        <v>OK</v>
      </c>
    </row>
    <row r="16" spans="1:26" ht="18.75" customHeight="1" thickBot="1">
      <c r="A16" s="118"/>
      <c r="B16" s="120"/>
      <c r="C16" s="101"/>
      <c r="D16" s="122"/>
      <c r="E16" s="132"/>
      <c r="F16" s="135"/>
      <c r="G16" s="138"/>
      <c r="H16" s="52" t="s">
        <v>47</v>
      </c>
      <c r="I16" s="53" t="s">
        <v>48</v>
      </c>
      <c r="J16" s="54" t="s">
        <v>49</v>
      </c>
      <c r="K16" s="106"/>
      <c r="L16" s="15" t="s">
        <v>14</v>
      </c>
      <c r="M16" s="55" t="s">
        <v>50</v>
      </c>
      <c r="N16" s="69" t="s">
        <v>51</v>
      </c>
      <c r="O16" s="101"/>
      <c r="P16" s="15" t="s">
        <v>14</v>
      </c>
      <c r="Q16" s="55" t="s">
        <v>50</v>
      </c>
      <c r="R16" s="69" t="s">
        <v>51</v>
      </c>
      <c r="S16" s="101"/>
      <c r="T16" s="72" t="s">
        <v>54</v>
      </c>
      <c r="U16" s="80" t="s">
        <v>56</v>
      </c>
      <c r="V16" s="73" t="s">
        <v>57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2"/>
      <c r="H17" s="63"/>
      <c r="I17" s="63"/>
      <c r="J17" s="63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4"/>
      <c r="V17" s="81"/>
      <c r="W17" s="23">
        <f>COUNTIF(女_プロ順,1)</f>
        <v>0</v>
      </c>
      <c r="Y17" s="2" t="s">
        <v>26</v>
      </c>
      <c r="Z17" s="2" t="s">
        <v>27</v>
      </c>
      <c r="AA17" s="2">
        <v>1</v>
      </c>
      <c r="AC17" s="2" t="s">
        <v>69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4"/>
      <c r="H18" s="63"/>
      <c r="I18" s="65"/>
      <c r="J18" s="65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6"/>
      <c r="V18" s="77"/>
      <c r="W18" s="23">
        <f>COUNTIF(女_プロ順,2)</f>
        <v>0</v>
      </c>
      <c r="Y18" s="2" t="s">
        <v>37</v>
      </c>
      <c r="Z18" s="2" t="s">
        <v>38</v>
      </c>
      <c r="AA18" s="2">
        <v>2</v>
      </c>
      <c r="AC18" s="2" t="s">
        <v>67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4"/>
      <c r="H19" s="63"/>
      <c r="I19" s="65"/>
      <c r="J19" s="65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6"/>
      <c r="V19" s="77"/>
      <c r="W19" s="23">
        <f>COUNTIF(女_プロ順,3)</f>
        <v>0</v>
      </c>
      <c r="Y19" s="2" t="s">
        <v>32</v>
      </c>
      <c r="Z19" s="2" t="s">
        <v>33</v>
      </c>
      <c r="AA19" s="2">
        <v>3</v>
      </c>
      <c r="AC19" s="2" t="s">
        <v>70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4"/>
      <c r="H20" s="63"/>
      <c r="I20" s="65"/>
      <c r="J20" s="65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6"/>
      <c r="V20" s="77"/>
      <c r="W20" s="23">
        <f>COUNTIF(女_プロ順,4)</f>
        <v>0</v>
      </c>
      <c r="AA20" s="2">
        <v>4</v>
      </c>
      <c r="AC20" s="2" t="s">
        <v>68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4"/>
      <c r="H21" s="63"/>
      <c r="I21" s="65"/>
      <c r="J21" s="65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6"/>
      <c r="V21" s="77"/>
      <c r="W21" s="23">
        <f>COUNTIF(女_プロ順,5)</f>
        <v>0</v>
      </c>
      <c r="AA21" s="2">
        <v>5</v>
      </c>
      <c r="AC21" s="2" t="s">
        <v>64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4"/>
      <c r="H22" s="63"/>
      <c r="I22" s="63"/>
      <c r="J22" s="63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6"/>
      <c r="V22" s="77"/>
      <c r="W22" s="23">
        <f>COUNTIF(女_プロ順,6)</f>
        <v>0</v>
      </c>
      <c r="AA22" s="2">
        <v>6</v>
      </c>
      <c r="AC22" s="2" t="s">
        <v>65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4"/>
      <c r="H23" s="63"/>
      <c r="I23" s="65"/>
      <c r="J23" s="65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6"/>
      <c r="V23" s="77"/>
      <c r="AC23" s="2" t="s">
        <v>66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4"/>
      <c r="H24" s="63"/>
      <c r="I24" s="65"/>
      <c r="J24" s="65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6"/>
      <c r="V24" s="77"/>
      <c r="AC24" s="2" t="s">
        <v>53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4"/>
      <c r="H25" s="63"/>
      <c r="I25" s="65"/>
      <c r="J25" s="65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6"/>
      <c r="V25" s="77"/>
      <c r="AC25" s="2" t="s">
        <v>58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6"/>
      <c r="H26" s="67"/>
      <c r="I26" s="67"/>
      <c r="J26" s="67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8"/>
      <c r="V26" s="79"/>
      <c r="AC26" s="2" t="s">
        <v>59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2"/>
      <c r="H27" s="68"/>
      <c r="I27" s="68"/>
      <c r="J27" s="68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4"/>
      <c r="V27" s="75"/>
      <c r="AC27" s="2" t="s">
        <v>60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4"/>
      <c r="H28" s="63"/>
      <c r="I28" s="65"/>
      <c r="J28" s="65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6"/>
      <c r="V28" s="77"/>
      <c r="AC28" s="2" t="s">
        <v>61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4"/>
      <c r="H29" s="63"/>
      <c r="I29" s="65"/>
      <c r="J29" s="65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6"/>
      <c r="V29" s="77"/>
      <c r="AC29" s="2" t="s">
        <v>62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4"/>
      <c r="H30" s="63"/>
      <c r="I30" s="65"/>
      <c r="J30" s="65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6"/>
      <c r="V30" s="77"/>
      <c r="AC30" s="2" t="s">
        <v>63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4"/>
      <c r="H31" s="63"/>
      <c r="I31" s="65"/>
      <c r="J31" s="65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6"/>
      <c r="V31" s="77"/>
      <c r="AC31" s="2" t="s">
        <v>71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4"/>
      <c r="H32" s="63"/>
      <c r="I32" s="65"/>
      <c r="J32" s="65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6"/>
      <c r="V32" s="77"/>
      <c r="AC32" s="2" t="s">
        <v>72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4"/>
      <c r="H33" s="63"/>
      <c r="I33" s="65"/>
      <c r="J33" s="65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6"/>
      <c r="V33" s="77"/>
      <c r="AC33" s="2" t="s">
        <v>73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4"/>
      <c r="H34" s="63"/>
      <c r="I34" s="65"/>
      <c r="J34" s="65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6"/>
      <c r="V34" s="77"/>
      <c r="AC34" s="2" t="s">
        <v>74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4"/>
      <c r="H35" s="65"/>
      <c r="I35" s="65"/>
      <c r="J35" s="65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6"/>
      <c r="V35" s="77"/>
      <c r="AC35" s="2" t="s">
        <v>75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6"/>
      <c r="H36" s="67"/>
      <c r="I36" s="67"/>
      <c r="J36" s="67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8"/>
      <c r="V36" s="79"/>
      <c r="AC36" s="2" t="s">
        <v>76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2"/>
      <c r="H37" s="68"/>
      <c r="I37" s="68"/>
      <c r="J37" s="68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4"/>
      <c r="V37" s="75"/>
      <c r="AC37" s="2" t="s">
        <v>77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4"/>
      <c r="H38" s="63"/>
      <c r="I38" s="65"/>
      <c r="J38" s="65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6"/>
      <c r="V38" s="77"/>
      <c r="AC38" s="2" t="s">
        <v>78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4"/>
      <c r="H39" s="63"/>
      <c r="I39" s="65"/>
      <c r="J39" s="65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6"/>
      <c r="V39" s="77"/>
      <c r="AC39" s="2" t="s">
        <v>79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4"/>
      <c r="H40" s="63"/>
      <c r="I40" s="65"/>
      <c r="J40" s="65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6"/>
      <c r="V40" s="77"/>
      <c r="AC40" s="2" t="s">
        <v>80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4"/>
      <c r="H41" s="63"/>
      <c r="I41" s="65"/>
      <c r="J41" s="65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6"/>
      <c r="V41" s="77"/>
      <c r="AC41" s="2" t="s">
        <v>81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4"/>
      <c r="H42" s="63"/>
      <c r="I42" s="65"/>
      <c r="J42" s="65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6"/>
      <c r="V42" s="77"/>
      <c r="AC42" s="2" t="s">
        <v>82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4"/>
      <c r="H43" s="63"/>
      <c r="I43" s="65"/>
      <c r="J43" s="65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6"/>
      <c r="V43" s="77"/>
      <c r="AC43" s="2" t="s">
        <v>83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4"/>
      <c r="H44" s="63"/>
      <c r="I44" s="65"/>
      <c r="J44" s="65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6"/>
      <c r="V44" s="77"/>
      <c r="AC44" s="2" t="s">
        <v>84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4"/>
      <c r="H45" s="63"/>
      <c r="I45" s="65"/>
      <c r="J45" s="65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6"/>
      <c r="V45" s="77"/>
      <c r="AC45" s="2" t="s">
        <v>85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6"/>
      <c r="H46" s="67"/>
      <c r="I46" s="67"/>
      <c r="J46" s="67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8"/>
      <c r="V46" s="79"/>
      <c r="AC46" s="2" t="s">
        <v>86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2"/>
      <c r="H47" s="68"/>
      <c r="I47" s="68"/>
      <c r="J47" s="68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4"/>
      <c r="V47" s="75"/>
      <c r="AC47" s="2" t="s">
        <v>87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4"/>
      <c r="H48" s="63"/>
      <c r="I48" s="65"/>
      <c r="J48" s="65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6"/>
      <c r="V48" s="77"/>
      <c r="AC48" s="2" t="s">
        <v>88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4"/>
      <c r="H49" s="63"/>
      <c r="I49" s="65"/>
      <c r="J49" s="65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6"/>
      <c r="V49" s="77"/>
      <c r="AC49" s="2" t="s">
        <v>89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4"/>
      <c r="H50" s="63"/>
      <c r="I50" s="65"/>
      <c r="J50" s="65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6"/>
      <c r="V50" s="77"/>
      <c r="AC50" s="2" t="s">
        <v>90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4"/>
      <c r="H51" s="63"/>
      <c r="I51" s="65"/>
      <c r="J51" s="65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6"/>
      <c r="V51" s="77"/>
      <c r="AC51" s="2" t="s">
        <v>91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4"/>
      <c r="H52" s="63"/>
      <c r="I52" s="65"/>
      <c r="J52" s="65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6"/>
      <c r="V52" s="77"/>
      <c r="AC52" s="2" t="s">
        <v>92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4"/>
      <c r="H53" s="63"/>
      <c r="I53" s="65"/>
      <c r="J53" s="65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6"/>
      <c r="V53" s="77"/>
      <c r="AC53" s="2" t="s">
        <v>93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4"/>
      <c r="H54" s="63"/>
      <c r="I54" s="65"/>
      <c r="J54" s="65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6"/>
      <c r="V54" s="77"/>
      <c r="AC54" s="2" t="s">
        <v>94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4"/>
      <c r="H55" s="63"/>
      <c r="I55" s="65"/>
      <c r="J55" s="65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6"/>
      <c r="V55" s="77"/>
      <c r="AC55" s="2" t="s">
        <v>95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6"/>
      <c r="H56" s="67"/>
      <c r="I56" s="67"/>
      <c r="J56" s="67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8"/>
      <c r="V56" s="79"/>
      <c r="AC56" s="2" t="s">
        <v>96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2"/>
      <c r="H57" s="68"/>
      <c r="I57" s="68"/>
      <c r="J57" s="68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4"/>
      <c r="V57" s="75"/>
      <c r="AC57" s="2" t="s">
        <v>97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4"/>
      <c r="H58" s="63"/>
      <c r="I58" s="65"/>
      <c r="J58" s="65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6"/>
      <c r="V58" s="77"/>
      <c r="AC58" s="2" t="s">
        <v>98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4"/>
      <c r="H59" s="63"/>
      <c r="I59" s="65"/>
      <c r="J59" s="65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6"/>
      <c r="V59" s="77"/>
      <c r="AC59" s="2" t="s">
        <v>99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4"/>
      <c r="H60" s="63"/>
      <c r="I60" s="65"/>
      <c r="J60" s="65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6"/>
      <c r="V60" s="77"/>
      <c r="AC60" s="2" t="s">
        <v>100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4"/>
      <c r="H61" s="63"/>
      <c r="I61" s="65"/>
      <c r="J61" s="65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6"/>
      <c r="V61" s="77"/>
      <c r="AC61" s="2" t="s">
        <v>101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4"/>
      <c r="H62" s="63"/>
      <c r="I62" s="65"/>
      <c r="J62" s="65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6"/>
      <c r="V62" s="77"/>
      <c r="AC62" s="2" t="s">
        <v>102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4"/>
      <c r="H63" s="63"/>
      <c r="I63" s="65"/>
      <c r="J63" s="65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6"/>
      <c r="V63" s="77"/>
      <c r="AC63" s="2" t="s">
        <v>103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4"/>
      <c r="H64" s="63"/>
      <c r="I64" s="65"/>
      <c r="J64" s="65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6"/>
      <c r="V64" s="77"/>
      <c r="AC64" s="2" t="s">
        <v>104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4"/>
      <c r="H65" s="63"/>
      <c r="I65" s="65"/>
      <c r="J65" s="65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6"/>
      <c r="V65" s="77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6"/>
      <c r="H66" s="67"/>
      <c r="I66" s="67"/>
      <c r="J66" s="67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8"/>
      <c r="V66" s="79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A1:C1"/>
    <mergeCell ref="A3:B4"/>
    <mergeCell ref="C3:D3"/>
    <mergeCell ref="E3:F3"/>
    <mergeCell ref="G3:N3"/>
    <mergeCell ref="S3:V3"/>
    <mergeCell ref="C4:D4"/>
    <mergeCell ref="E4:F4"/>
    <mergeCell ref="G4:N4"/>
    <mergeCell ref="O4:R4"/>
    <mergeCell ref="S4:V4"/>
    <mergeCell ref="O3:R3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D15:D16"/>
    <mergeCell ref="K15:K16"/>
    <mergeCell ref="L15:N15"/>
    <mergeCell ref="J8:K8"/>
    <mergeCell ref="L8:N8"/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</mergeCells>
  <phoneticPr fontId="3"/>
  <dataValidations count="3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2024-03-25T02:53:02Z</dcterms:modified>
</cp:coreProperties>
</file>