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D7D8B753-CACE-41DA-90C5-49C4C9632A62}" xr6:coauthVersionLast="47" xr6:coauthVersionMax="47" xr10:uidLastSave="{00000000-0000-0000-0000-000000000000}"/>
  <bookViews>
    <workbookView xWindow="0" yWindow="1837" windowWidth="22500" windowHeight="11273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男子!$U$17:$V$66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9ADA3E9-203B-4685-8814-C03D27D2374E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FC960435-1322-4F6F-851F-F22D6684CC7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2E1BA976-1667-4807-86D7-CE07C5D912AF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6453FE8-1B4F-4931-BE2D-B4B1D93D5FC6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116F102-55A2-4108-A0F8-FB67B6403EB5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20E0F37-A412-4BC0-81BB-75336F80E6A6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A99DCCC4-69C9-4131-A956-FE341CFD2C9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96F3F0B-1909-4923-A4C4-F50E3E5A4926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AE8CCD0-4CB0-4B68-9B8E-332A05BF84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B89FB8F8-6B0D-4BF1-B94F-E7280FD6E398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F37FF46-D464-4BEA-9BEB-13F459CFD0C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ECF4824A-5D7F-4FBD-8F05-887EBF3123A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131BF74-57C2-4CBC-804C-94F268119A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62927CFF-0511-4339-AB8E-0F9BC44AC551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C0A0B16F-AC61-4EE6-A520-5E4A40D1A51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70EAE13-4A2F-479E-9302-44046DB0950A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8ACC1994-C9EC-4B1D-9B28-67C515BBE639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71C0ED0C-80AC-4EDC-94ED-CFB6DE4167BD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9A80800A-9AC8-48E0-9D32-00420E56D688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2FF04F5E-BFA6-458A-894D-B29E2F3DFD8D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2E257613-BFA4-42AF-93F3-7A75952CB469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BDBA88B1-1188-47B3-932E-7548B500DA93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35841A54-614C-404C-8AD7-4ED3BCB86E91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CFE51D19-DFD4-4837-9AE8-CA91CF91D64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1E5ABEFD-EE1C-4526-A07C-979B63A2C64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D60BB482-D06A-47E7-AF65-F147D98B3B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EEDDF83-EF11-4871-9756-BFDDF4D93BD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674AAB1-3316-4C33-A80E-4E6DE4E26A1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0208AB8D-3906-486B-9B99-77B519295B9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2F1540E8-13C9-43DD-9C7E-72EB380DEF0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42FC723D-6271-4311-AA94-A0A128E9BF0E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0F9037C6-8D0E-4EE6-B8E0-2D59C7F5B80C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A5533B1A-A7D4-407B-A473-F4BDA8CF195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6B712AC8-8E9E-48C1-B750-6D8F43ACDD1F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<sst xmlns="http://schemas.openxmlformats.org/spreadsheetml/2006/main" count="213" uniqueCount="109">
  <si>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</si>
  <si>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</si>
  <si>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</si>
  <si>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</si>
  <si>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</si>
  <si>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</si>
  <si>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</si>
  <si>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</si>
  <si>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</si>
  <si>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</si>
  <si>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</si>
  <si>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</si>
  <si>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</si>
  <si>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</si>
  <si>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</si>
  <si>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</si>
  <si>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</si>
  <si>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</si>
  <si>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</si>
  <si>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</si>
  <si>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</si>
  <si>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</si>
  <si>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</si>
  <si>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</si>
  <si>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</si>
  <si>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</si>
  <si>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</si>
  <si>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</si>
  <si>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</si>
  <si>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</si>
  <si>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</si>
  <si>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</si>
  <si>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</si>
  <si>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</si>
  <si>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</si>
  <si>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</si>
  <si>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</si>
  <si>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</si>
  <si>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</si>
  <si>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</si>
  <si>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</si>
  <si>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</si>
  <si>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壮年40_3000m</t>
    <rPh sb="0" eb="2">
      <t>ソウネン</t>
    </rPh>
    <phoneticPr fontId="3"/>
  </si>
  <si>
    <t>壮年50_3000m</t>
    <rPh sb="0" eb="2">
      <t>ソウネン</t>
    </rPh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</si>
  <si>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</si>
  <si>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</si>
  <si>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</si>
  <si>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</si>
  <si>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</si>
  <si>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</si>
  <si>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</si>
  <si>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</si>
  <si>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</si>
  <si>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</si>
  <si>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</si>
  <si>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</si>
  <si>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</si>
  <si>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</si>
  <si>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</si>
  <si>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</si>
  <si>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</si>
  <si>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</si>
  <si>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</si>
  <si>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</si>
  <si>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</si>
  <si>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</si>
  <si>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</si>
  <si>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</si>
  <si>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</si>
  <si>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</si>
  <si>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</si>
  <si>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</si>
  <si>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</si>
  <si>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</si>
  <si>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</si>
  <si>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</si>
  <si>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</si>
  <si>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</si>
  <si>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</si>
  <si>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</si>
  <si>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</si>
  <si>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</si>
  <si>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</si>
  <si>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</si>
  <si>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</si>
  <si>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</si>
  <si>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</si>
  <si>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</si>
  <si>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</si>
  <si>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</si>
  <si>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</si>
  <si>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</si>
  <si>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</si>
  <si>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</si>
  <si>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</si>
  <si>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</si>
  <si>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</si>
  <si>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</si>
  <si>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</si>
  <si>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</si>
  <si>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</si>
  <si>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</si>
  <si>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</si>
  <si>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</si>
  <si>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</si>
  <si>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（</t>
  </si>
  <si>
    <t>)</t>
  </si>
  <si>
    <t>一般男子(高校生)</t>
    <rPh sb="0" eb="2">
      <t>イッパン</t>
    </rPh>
    <rPh sb="2" eb="4">
      <t>ダンシ</t>
    </rPh>
    <rPh sb="5" eb="8">
      <t>コウコウセイ</t>
    </rPh>
    <phoneticPr fontId="3"/>
  </si>
  <si>
    <t>一般女子(高校生)</t>
    <rPh sb="0" eb="2">
      <t>イッパン</t>
    </rPh>
    <rPh sb="2" eb="4">
      <t>ジョシ</t>
    </rPh>
    <rPh sb="5" eb="8">
      <t>コウコウセイ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</si>
</sst>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6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38" fontId="4" fillId="3" borderId="18" xfId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topLeftCell="A11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137">
        <v>29</v>
      </c>
      <c r="B1" s="137"/>
      <c r="C1" s="137"/>
      <c r="D1" s="1" t="s">
        <v>10</v>
      </c>
      <c r="O1" s="1"/>
      <c r="P1" s="1"/>
      <c r="Q1" s="1" t="s">
        <v>105</v>
      </c>
      <c r="R1" s="3"/>
      <c r="S1" s="4" t="s">
        <v>107</v>
      </c>
      <c r="T1" s="1"/>
      <c r="U1" s="4" t="s">
        <v>106</v>
      </c>
      <c r="W1" s="136" t="s">
        <v>104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136"/>
    </row>
    <row r="3" spans="1:35" ht="20.75" customHeight="1">
      <c r="A3" s="141" t="s">
        <v>21</v>
      </c>
      <c r="B3" s="142"/>
      <c r="C3" s="143"/>
      <c r="D3" s="143"/>
      <c r="E3" s="96" t="s">
        <v>11</v>
      </c>
      <c r="F3" s="96"/>
      <c r="G3" s="96" t="s">
        <v>41</v>
      </c>
      <c r="H3" s="96"/>
      <c r="I3" s="96"/>
      <c r="J3" s="96"/>
      <c r="K3" s="96"/>
      <c r="L3" s="96"/>
      <c r="M3" s="96"/>
      <c r="N3" s="96"/>
      <c r="O3" s="96" t="s">
        <v>12</v>
      </c>
      <c r="P3" s="96"/>
      <c r="Q3" s="96"/>
      <c r="R3" s="96"/>
      <c r="S3" s="96" t="s">
        <v>13</v>
      </c>
      <c r="T3" s="96"/>
      <c r="U3" s="96"/>
      <c r="V3" s="96"/>
      <c r="W3" s="136"/>
      <c r="Z3" s="2" t="s">
        <v>50</v>
      </c>
    </row>
    <row r="4" spans="1:35" ht="20.75" customHeight="1">
      <c r="A4" s="142"/>
      <c r="B4" s="142"/>
      <c r="C4" s="95"/>
      <c r="D4" s="95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136"/>
      <c r="Z4" s="70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6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10" t="s">
        <v>19</v>
      </c>
      <c r="K6" s="110"/>
      <c r="L6" s="110" t="s">
        <v>17</v>
      </c>
      <c r="M6" s="110"/>
      <c r="N6" s="110"/>
      <c r="O6" s="110" t="s">
        <v>18</v>
      </c>
      <c r="P6" s="110"/>
      <c r="S6" s="11" t="s">
        <v>20</v>
      </c>
      <c r="W6" s="136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37</v>
      </c>
      <c r="C7" s="48" t="str">
        <f>IF(COUNTA(男_参加C_A,男_参加C_B)=0,"",COUNTA(男_参加C_A,男_参加C_B))</f>
        <v/>
      </c>
      <c r="D7" s="49">
        <v>1000</v>
      </c>
      <c r="E7" s="49" t="str">
        <f>IF(OR(C7="",D7=""),"",IFERROR(C7*D7,""))</f>
        <v/>
      </c>
      <c r="G7" s="14"/>
      <c r="H7" s="14"/>
      <c r="I7" s="14"/>
      <c r="J7" s="111" t="str">
        <f>IF(AND(W16="OK",W15="OK"),IF(W20=0,"",W20),"プロ掲載順を入力")</f>
        <v/>
      </c>
      <c r="K7" s="111"/>
      <c r="L7" s="112">
        <v>2200</v>
      </c>
      <c r="M7" s="112"/>
      <c r="N7" s="112"/>
      <c r="O7" s="112" t="str">
        <f>IF(OR(J7="",L7=""),"",IFERROR(J7*L7,""))</f>
        <v/>
      </c>
      <c r="P7" s="112"/>
      <c r="S7" s="50">
        <f>IF(E7="",0,E7)+IF(O7="",0,O7)</f>
        <v>0</v>
      </c>
      <c r="W7" s="136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38</v>
      </c>
      <c r="C8" s="48" t="str">
        <f>IF(女子!C7=0,"",女子!C7)</f>
        <v/>
      </c>
      <c r="D8" s="49">
        <v>1000</v>
      </c>
      <c r="E8" s="49" t="str">
        <f>IF(OR(C8="",D8=""),"",IFERROR(C8*D8,""))</f>
        <v/>
      </c>
      <c r="G8" s="14"/>
      <c r="H8" s="14"/>
      <c r="I8" s="14"/>
      <c r="J8" s="107" t="str">
        <f>IF(女子!J7=0,"",女子!J7)</f>
        <v/>
      </c>
      <c r="K8" s="108"/>
      <c r="L8" s="112">
        <v>2200</v>
      </c>
      <c r="M8" s="112"/>
      <c r="N8" s="112"/>
      <c r="O8" s="112" t="str">
        <f>IF(OR(J8="",L8=""),"",IFERROR(J8*L8,""))</f>
        <v/>
      </c>
      <c r="P8" s="112"/>
      <c r="S8" s="50">
        <f>IF(E8="",0,E8)+IF(O8="",0,O8)</f>
        <v>0</v>
      </c>
      <c r="W8" s="136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39</v>
      </c>
      <c r="E9" s="49" t="str">
        <f>IF(C9="","",SUM(E7:E8))</f>
        <v/>
      </c>
      <c r="G9" s="14"/>
      <c r="H9" s="14"/>
      <c r="I9" s="14"/>
      <c r="J9" s="107" t="str">
        <f>IF(SUM(J7:J8)=0,"",SUM(J7:J8))</f>
        <v/>
      </c>
      <c r="K9" s="108"/>
      <c r="L9" s="138" t="s">
        <v>39</v>
      </c>
      <c r="M9" s="140"/>
      <c r="N9" s="139"/>
      <c r="O9" s="138" t="str">
        <f>IF(J9="","",SUM(O7:P8))</f>
        <v/>
      </c>
      <c r="P9" s="139"/>
      <c r="S9" s="50" t="str">
        <f>IF(E9="","",SUM(S7:S8))</f>
        <v/>
      </c>
      <c r="W9" s="136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136"/>
    </row>
    <row r="11" spans="1:35" ht="48.85" customHeight="1">
      <c r="A11" s="5"/>
      <c r="B11" s="109" t="s">
        <v>103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W11" s="136"/>
    </row>
    <row r="12" spans="1:35" ht="48.85" customHeight="1">
      <c r="A12" s="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W12" s="136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98" t="s">
        <v>5</v>
      </c>
      <c r="F14" s="101" t="s">
        <v>6</v>
      </c>
      <c r="G14" s="104" t="s">
        <v>22</v>
      </c>
      <c r="H14" s="89" t="s">
        <v>40</v>
      </c>
      <c r="I14" s="90"/>
      <c r="J14" s="91"/>
      <c r="K14" s="126" t="s"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35" ht="15" customHeight="1">
      <c r="A15" s="117" t="s">
        <v>44</v>
      </c>
      <c r="B15" s="119" t="s">
        <v>2</v>
      </c>
      <c r="C15" s="121" t="s">
        <v>3</v>
      </c>
      <c r="D15" s="123" t="s">
        <v>4</v>
      </c>
      <c r="E15" s="99"/>
      <c r="F15" s="102"/>
      <c r="G15" s="105"/>
      <c r="H15" s="92"/>
      <c r="I15" s="93"/>
      <c r="J15" s="94"/>
      <c r="K15" s="129" t="s">
        <v>8</v>
      </c>
      <c r="L15" s="131" t="s">
        <v>15</v>
      </c>
      <c r="M15" s="132"/>
      <c r="N15" s="133"/>
      <c r="O15" s="121" t="s">
        <v>9</v>
      </c>
      <c r="P15" s="131" t="s">
        <v>15</v>
      </c>
      <c r="Q15" s="132"/>
      <c r="R15" s="133"/>
      <c r="S15" s="125" t="s">
        <v>24</v>
      </c>
      <c r="T15" s="71"/>
      <c r="U15" s="134" t="s">
        <v>53</v>
      </c>
      <c r="V15" s="135"/>
      <c r="W15" s="45" t="str">
        <f>IF(SUM(W17:W22)=COUNTA(S17:S66),"OK","NO")</f>
        <v>OK</v>
      </c>
    </row>
    <row r="16" spans="1:35" ht="18.75" customHeight="1" thickBot="1">
      <c r="A16" s="118"/>
      <c r="B16" s="120"/>
      <c r="C16" s="122"/>
      <c r="D16" s="124"/>
      <c r="E16" s="100"/>
      <c r="F16" s="103"/>
      <c r="G16" s="106"/>
      <c r="H16" s="52" t="s">
        <v>45</v>
      </c>
      <c r="I16" s="53" t="s">
        <v>46</v>
      </c>
      <c r="J16" s="54" t="s">
        <v>47</v>
      </c>
      <c r="K16" s="130"/>
      <c r="L16" s="15" t="s">
        <v>14</v>
      </c>
      <c r="M16" s="55" t="s">
        <v>48</v>
      </c>
      <c r="N16" s="69" t="s">
        <v>49</v>
      </c>
      <c r="O16" s="122"/>
      <c r="P16" s="15" t="s">
        <v>14</v>
      </c>
      <c r="Q16" s="55" t="s">
        <v>48</v>
      </c>
      <c r="R16" s="69" t="s">
        <v>49</v>
      </c>
      <c r="S16" s="122"/>
      <c r="T16" s="72" t="s">
        <v>52</v>
      </c>
      <c r="U16" s="80" t="s">
        <v>54</v>
      </c>
      <c r="V16" s="73" t="s">
        <v>55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">
        <f>COUNTIF(男_プロ順,1)</f>
        <v>0</v>
      </c>
      <c r="Y17" s="2" t="s">
        <v>25</v>
      </c>
      <c r="Z17" s="2" t="s">
        <v>26</v>
      </c>
      <c r="AA17" s="2">
        <v>1</v>
      </c>
      <c r="AC17" s="2" t="s">
        <v>67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">
        <f>COUNTIF(男_プロ順,2)</f>
        <v>0</v>
      </c>
      <c r="Y18" s="2" t="s">
        <v>27</v>
      </c>
      <c r="Z18" s="2" t="s">
        <v>28</v>
      </c>
      <c r="AA18" s="2">
        <v>2</v>
      </c>
      <c r="AC18" s="2" t="s">
        <v>65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">
        <f>COUNTIF(男_プロ順,3)</f>
        <v>0</v>
      </c>
      <c r="Y19" s="2" t="s">
        <v>29</v>
      </c>
      <c r="Z19" s="2" t="s">
        <v>30</v>
      </c>
      <c r="AA19" s="2">
        <v>3</v>
      </c>
      <c r="AC19" s="2" t="s">
        <v>68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">
        <f>COUNTIF(男_プロ順,4)</f>
        <v>0</v>
      </c>
      <c r="Y20" s="2" t="s">
        <v>31</v>
      </c>
      <c r="Z20" s="2" t="s">
        <v>32</v>
      </c>
      <c r="AA20" s="2">
        <v>4</v>
      </c>
      <c r="AC20" s="2" t="s">
        <v>66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">
        <f>COUNTIF(男_プロ順,5)</f>
        <v>0</v>
      </c>
      <c r="Y21" s="2" t="s">
        <v>33</v>
      </c>
      <c r="Z21" s="2" t="s">
        <v>42</v>
      </c>
      <c r="AA21" s="2">
        <v>5</v>
      </c>
      <c r="AC21" s="2" t="s">
        <v>62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">
        <f>COUNTIF(男_プロ順,6)</f>
        <v>0</v>
      </c>
      <c r="Y22" s="2" t="s">
        <v>34</v>
      </c>
      <c r="Z22" s="2" t="s">
        <v>43</v>
      </c>
      <c r="AA22" s="2">
        <v>6</v>
      </c>
      <c r="AC22" s="2" t="s">
        <v>63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64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51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56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57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58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59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60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61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69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70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71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72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3"/>
      <c r="I35" s="65"/>
      <c r="J35" s="65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6"/>
      <c r="V35" s="77"/>
      <c r="AC35" s="2" t="s">
        <v>73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74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75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76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77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78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79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80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81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82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83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84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85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86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87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88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89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90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91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92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93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94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95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96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97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98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99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100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101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102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  <mergeCell ref="S15:S16"/>
    <mergeCell ref="K14:V14"/>
    <mergeCell ref="K15:K16"/>
    <mergeCell ref="L15:N15"/>
    <mergeCell ref="O15:O16"/>
    <mergeCell ref="U15:V15"/>
    <mergeCell ref="P15:R15"/>
    <mergeCell ref="C14:D14"/>
    <mergeCell ref="A15:A16"/>
    <mergeCell ref="B15:B16"/>
    <mergeCell ref="C15:C16"/>
    <mergeCell ref="D15:D16"/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3">
    <dataValidation type="list" allowBlank="1" showInputMessage="1" showErrorMessage="1" sqref="O17:O66 K17:K66" xr:uid="{00000000-0002-0000-0000-000000000000}">
      <formula1>$Y$17:$Y$22</formula1>
    </dataValidation>
    <dataValidation type="list" allowBlank="1" showInputMessage="1" showErrorMessage="1" sqref="T17:T66 U18:U66" xr:uid="{9E114D42-F1A0-41DA-8B7F-C0C3E820204B}">
      <formula1>$AA$17:$AA$22</formula1>
    </dataValidation>
    <dataValidation type="list" allowBlank="1" showInputMessage="1" showErrorMessage="1" sqref="U17" xr:uid="{AEE733ED-4AB2-4638-B057-A52B9A1ADBAE}">
      <formula1>$AC$17:$AC$64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topLeftCell="E13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137">
        <f>男子!A1</f>
        <v>29</v>
      </c>
      <c r="B1" s="137"/>
      <c r="C1" s="137"/>
      <c r="D1" s="1" t="s">
        <v>10</v>
      </c>
      <c r="O1" s="1"/>
      <c r="P1" s="1"/>
      <c r="Q1" s="3" t="s">
        <v>0</v>
      </c>
      <c r="R1" s="3"/>
      <c r="S1" s="22" t="s">
        <v>108</v>
      </c>
      <c r="U1" s="4" t="s">
        <v>1</v>
      </c>
      <c r="W1" s="136" t="s">
        <v>104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136"/>
    </row>
    <row r="3" spans="1:26" ht="20.75" customHeight="1">
      <c r="A3" s="141" t="s">
        <v>21</v>
      </c>
      <c r="B3" s="142"/>
      <c r="C3" s="143" t="str">
        <f>IF(男子!C3="","",男子!C3)</f>
        <v/>
      </c>
      <c r="D3" s="143"/>
      <c r="E3" s="96" t="s">
        <v>11</v>
      </c>
      <c r="F3" s="96"/>
      <c r="G3" s="96" t="s">
        <v>41</v>
      </c>
      <c r="H3" s="96"/>
      <c r="I3" s="96"/>
      <c r="J3" s="96"/>
      <c r="K3" s="96"/>
      <c r="L3" s="96"/>
      <c r="M3" s="96"/>
      <c r="N3" s="96"/>
      <c r="O3" s="96" t="s">
        <v>12</v>
      </c>
      <c r="P3" s="96"/>
      <c r="Q3" s="96"/>
      <c r="R3" s="96"/>
      <c r="S3" s="96" t="s">
        <v>13</v>
      </c>
      <c r="T3" s="96"/>
      <c r="U3" s="96"/>
      <c r="V3" s="96"/>
      <c r="W3" s="136"/>
      <c r="Z3" s="2" t="s">
        <v>50</v>
      </c>
    </row>
    <row r="4" spans="1:26" ht="20.75" customHeight="1">
      <c r="A4" s="142"/>
      <c r="B4" s="142"/>
      <c r="C4" s="95" t="str">
        <f>IF(男子!C4="","",男子!C4)</f>
        <v/>
      </c>
      <c r="D4" s="95"/>
      <c r="E4" s="97" t="str">
        <f>IF(男子!E4="","",男子!E4)</f>
        <v/>
      </c>
      <c r="F4" s="97"/>
      <c r="G4" s="97" t="str">
        <f>IF(男子!G4="","",男子!G4)</f>
        <v/>
      </c>
      <c r="H4" s="97"/>
      <c r="I4" s="97"/>
      <c r="J4" s="97"/>
      <c r="K4" s="97"/>
      <c r="L4" s="97"/>
      <c r="M4" s="97"/>
      <c r="N4" s="97"/>
      <c r="O4" s="97" t="str">
        <f>IF(男子!O4="","",男子!O4)</f>
        <v/>
      </c>
      <c r="P4" s="97"/>
      <c r="Q4" s="97"/>
      <c r="R4" s="97"/>
      <c r="S4" s="97" t="str">
        <f>IF(男子!S4="","",男子!S4)</f>
        <v/>
      </c>
      <c r="T4" s="97"/>
      <c r="U4" s="97"/>
      <c r="V4" s="97"/>
      <c r="W4" s="136"/>
      <c r="Z4" s="70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6"/>
    </row>
    <row r="6" spans="1:26" ht="13.25" customHeight="1">
      <c r="A6" s="5"/>
      <c r="B6" s="84"/>
      <c r="C6" s="47" t="s">
        <v>16</v>
      </c>
      <c r="D6" s="11" t="s">
        <v>17</v>
      </c>
      <c r="E6" s="11" t="s">
        <v>18</v>
      </c>
      <c r="G6" s="14"/>
      <c r="H6" s="14"/>
      <c r="I6" s="14"/>
      <c r="J6" s="110" t="s">
        <v>19</v>
      </c>
      <c r="K6" s="110"/>
      <c r="L6" s="110" t="s">
        <v>17</v>
      </c>
      <c r="M6" s="110"/>
      <c r="N6" s="110"/>
      <c r="O6" s="110" t="s">
        <v>18</v>
      </c>
      <c r="P6" s="110"/>
      <c r="S6" s="11" t="s">
        <v>20</v>
      </c>
      <c r="W6" s="136"/>
    </row>
    <row r="7" spans="1:26" ht="13.25" customHeight="1">
      <c r="A7" s="5"/>
      <c r="B7" s="85"/>
      <c r="C7" s="48" t="str">
        <f>IF(COUNTA(女_参加C_A,女_参加C_B)=0,"",COUNTA(女_参加C_A,女_参加C_B))</f>
        <v/>
      </c>
      <c r="D7" s="49">
        <v>1000</v>
      </c>
      <c r="E7" s="49" t="str">
        <f>IF(OR(C7="",D7=""),"",IFERROR(C7*D7,""))</f>
        <v/>
      </c>
      <c r="G7" s="14"/>
      <c r="H7" s="14"/>
      <c r="I7" s="14"/>
      <c r="J7" s="111" t="str">
        <f>IF(AND(W16="OK",W15="OK"),IF(W20=0,"",W20),"プロ掲載順を入力")</f>
        <v/>
      </c>
      <c r="K7" s="111"/>
      <c r="L7" s="112">
        <v>2200</v>
      </c>
      <c r="M7" s="112"/>
      <c r="N7" s="112"/>
      <c r="O7" s="112" t="str">
        <f>IF(OR(J7="",L7=""),"",IFERROR(J7*L7,""))</f>
        <v/>
      </c>
      <c r="P7" s="112"/>
      <c r="S7" s="50">
        <f>IF(E7="",0,E7)+IF(O7="",0,O7)</f>
        <v>0</v>
      </c>
      <c r="W7" s="136"/>
    </row>
    <row r="8" spans="1:26" ht="13.25" customHeight="1">
      <c r="A8" s="5"/>
      <c r="B8" s="82"/>
      <c r="C8" s="86"/>
      <c r="D8" s="87"/>
      <c r="E8" s="87"/>
      <c r="G8" s="14"/>
      <c r="H8" s="14"/>
      <c r="I8" s="14"/>
      <c r="J8" s="147"/>
      <c r="K8" s="147"/>
      <c r="L8" s="144"/>
      <c r="M8" s="144"/>
      <c r="N8" s="144"/>
      <c r="O8" s="144"/>
      <c r="P8" s="144"/>
      <c r="S8" s="88"/>
      <c r="W8" s="136"/>
    </row>
    <row r="9" spans="1:26" ht="13.25" customHeight="1">
      <c r="A9" s="5"/>
      <c r="B9" s="82"/>
      <c r="C9" s="14"/>
      <c r="D9" s="51"/>
      <c r="E9" s="51"/>
      <c r="G9" s="14"/>
      <c r="H9" s="14"/>
      <c r="I9" s="14"/>
      <c r="J9" s="145"/>
      <c r="K9" s="145"/>
      <c r="L9" s="146"/>
      <c r="M9" s="146"/>
      <c r="N9" s="146"/>
      <c r="O9" s="146"/>
      <c r="P9" s="146"/>
      <c r="S9" s="83"/>
      <c r="W9" s="136"/>
    </row>
    <row r="10" spans="1:26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136"/>
    </row>
    <row r="11" spans="1:26" ht="48.85" customHeight="1">
      <c r="A11" s="5"/>
      <c r="B11" s="109" t="s">
        <v>103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W11" s="136"/>
    </row>
    <row r="12" spans="1:26" ht="48.85" customHeight="1">
      <c r="A12" s="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W12" s="136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98" t="s">
        <v>5</v>
      </c>
      <c r="F14" s="101" t="s">
        <v>6</v>
      </c>
      <c r="G14" s="104" t="s">
        <v>22</v>
      </c>
      <c r="H14" s="89" t="s">
        <v>40</v>
      </c>
      <c r="I14" s="90"/>
      <c r="J14" s="91"/>
      <c r="K14" s="126" t="s"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26" ht="15" customHeight="1">
      <c r="A15" s="117" t="s">
        <v>44</v>
      </c>
      <c r="B15" s="119" t="s">
        <v>2</v>
      </c>
      <c r="C15" s="121" t="s">
        <v>3</v>
      </c>
      <c r="D15" s="123" t="s">
        <v>4</v>
      </c>
      <c r="E15" s="99"/>
      <c r="F15" s="102"/>
      <c r="G15" s="105"/>
      <c r="H15" s="92"/>
      <c r="I15" s="93"/>
      <c r="J15" s="94"/>
      <c r="K15" s="129" t="s">
        <v>8</v>
      </c>
      <c r="L15" s="131" t="s">
        <v>15</v>
      </c>
      <c r="M15" s="132"/>
      <c r="N15" s="133"/>
      <c r="O15" s="121" t="s">
        <v>9</v>
      </c>
      <c r="P15" s="131" t="s">
        <v>15</v>
      </c>
      <c r="Q15" s="132"/>
      <c r="R15" s="133"/>
      <c r="S15" s="125" t="s">
        <v>24</v>
      </c>
      <c r="T15" s="71"/>
      <c r="U15" s="134" t="s">
        <v>53</v>
      </c>
      <c r="V15" s="135"/>
      <c r="W15" s="45" t="str">
        <f>IF(SUM(W17:W22)=COUNTA(S17:S66),"OK","NO")</f>
        <v>OK</v>
      </c>
    </row>
    <row r="16" spans="1:26" ht="18.75" customHeight="1" thickBot="1">
      <c r="A16" s="118"/>
      <c r="B16" s="120"/>
      <c r="C16" s="122"/>
      <c r="D16" s="124"/>
      <c r="E16" s="100"/>
      <c r="F16" s="103"/>
      <c r="G16" s="106"/>
      <c r="H16" s="52" t="s">
        <v>45</v>
      </c>
      <c r="I16" s="53" t="s">
        <v>46</v>
      </c>
      <c r="J16" s="54" t="s">
        <v>47</v>
      </c>
      <c r="K16" s="130"/>
      <c r="L16" s="15" t="s">
        <v>14</v>
      </c>
      <c r="M16" s="55" t="s">
        <v>48</v>
      </c>
      <c r="N16" s="69" t="s">
        <v>49</v>
      </c>
      <c r="O16" s="122"/>
      <c r="P16" s="15" t="s">
        <v>14</v>
      </c>
      <c r="Q16" s="55" t="s">
        <v>48</v>
      </c>
      <c r="R16" s="69" t="s">
        <v>49</v>
      </c>
      <c r="S16" s="122"/>
      <c r="T16" s="72" t="s">
        <v>52</v>
      </c>
      <c r="U16" s="80" t="s">
        <v>54</v>
      </c>
      <c r="V16" s="73" t="s">
        <v>55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3">
        <f>COUNTIF(女_プロ順,1)</f>
        <v>0</v>
      </c>
      <c r="Y17" s="2" t="s">
        <v>25</v>
      </c>
      <c r="Z17" s="2" t="s">
        <v>26</v>
      </c>
      <c r="AA17" s="2">
        <v>1</v>
      </c>
      <c r="AC17" s="2" t="s">
        <v>67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3">
        <f>COUNTIF(女_プロ順,2)</f>
        <v>0</v>
      </c>
      <c r="Y18" s="2" t="s">
        <v>35</v>
      </c>
      <c r="Z18" s="2" t="s">
        <v>36</v>
      </c>
      <c r="AA18" s="2">
        <v>2</v>
      </c>
      <c r="AC18" s="2" t="s">
        <v>65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3">
        <f>COUNTIF(女_プロ順,3)</f>
        <v>0</v>
      </c>
      <c r="Y19" s="2" t="s">
        <v>31</v>
      </c>
      <c r="Z19" s="2" t="s">
        <v>32</v>
      </c>
      <c r="AA19" s="2">
        <v>3</v>
      </c>
      <c r="AC19" s="2" t="s">
        <v>68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3">
        <f>COUNTIF(女_プロ順,4)</f>
        <v>0</v>
      </c>
      <c r="AA20" s="2">
        <v>4</v>
      </c>
      <c r="AC20" s="2" t="s">
        <v>66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3">
        <f>COUNTIF(女_プロ順,5)</f>
        <v>0</v>
      </c>
      <c r="AA21" s="2">
        <v>5</v>
      </c>
      <c r="AC21" s="2" t="s">
        <v>62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3">
        <f>COUNTIF(女_プロ順,6)</f>
        <v>0</v>
      </c>
      <c r="AA22" s="2">
        <v>6</v>
      </c>
      <c r="AC22" s="2" t="s">
        <v>63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64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51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56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57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58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59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60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61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69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70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71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72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5"/>
      <c r="I35" s="65"/>
      <c r="J35" s="65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6"/>
      <c r="V35" s="77"/>
      <c r="AC35" s="2" t="s">
        <v>73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74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75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76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77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78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79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80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81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82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83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84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85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86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87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88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89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90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91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92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93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94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95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96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97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98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99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100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101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102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  <mergeCell ref="D15:D16"/>
    <mergeCell ref="K15:K16"/>
    <mergeCell ref="L15:N15"/>
    <mergeCell ref="J8:K8"/>
    <mergeCell ref="L8:N8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S3:V3"/>
    <mergeCell ref="C4:D4"/>
    <mergeCell ref="E4:F4"/>
    <mergeCell ref="G4:N4"/>
    <mergeCell ref="O4:R4"/>
    <mergeCell ref="S4:V4"/>
    <mergeCell ref="O3:R3"/>
    <mergeCell ref="A1:C1"/>
    <mergeCell ref="A3:B4"/>
    <mergeCell ref="C3:D3"/>
    <mergeCell ref="E3:F3"/>
    <mergeCell ref="G3:N3"/>
  </mergeCells>
  <phoneticPr fontId="3"/>
  <dataValidations count="3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2024-03-25T02:53:39Z</dcterms:modified>
</cp:coreProperties>
</file>