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13_ncr:1_{B9835622-C1AA-43C4-ADC4-CE4D7FA354F3}" xr6:coauthVersionLast="47" xr6:coauthVersionMax="47" xr10:uidLastSave="{00000000-0000-0000-0000-000000000000}"/>
  <bookViews>
    <workbookView xWindow="0" yWindow="1470" windowWidth="22500" windowHeight="11272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男子!$U$17:$V$66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8" i="1"/>
  <c r="W17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33846DF2-285D-492B-8C1B-57B4EACE927B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26EF969F-1F73-40FC-AA2A-DBA836DBC27F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DFBD0B4A-46B5-43FA-BB01-09E02E7548FF}">
      <text>
        <r>
          <rPr>
            <b/>
            <sz val="9"/>
            <color indexed="81"/>
            <rFont val="MS P ゴシック"/>
            <family val="3"/>
            <charset val="128"/>
          </rPr>
          <t>学年
学年を選択する
※以下同じ</t>
        </r>
      </text>
    </comment>
    <comment ref="H17" authorId="0" shapeId="0" xr:uid="{89952226-A3DA-4930-9924-05AF6EB7BE71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2221252-8269-44E8-953E-B35C359C9803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2735AC46-50D1-4225-A2CA-484F8ADD666C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80BCB84E-2341-4530-8173-F6E3D2445EF4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25BA0BB8-58FA-4622-AF26-9847039943C0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2949DC9B-B7F0-4A35-9BEB-C858DE32574D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A1D88CF3-E706-488F-B340-AA9E9C6F670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CAD845D2-1B59-4BA3-A6B6-B860FEE600F5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5780FEFB-381E-4873-8990-1139DE6D976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755B57E6-B5E3-4E98-843C-8480A1235C9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BD5AEE9-A9C3-4F09-BA48-7A554112BD5E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EABBDA85-B1F4-49DB-A665-4CD207EC53D4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チーム名を入力する
複数出場する際はチーム名にA・B・Cと付けてを記入する
※以下同じ</t>
        </r>
      </text>
    </comment>
    <comment ref="T17" authorId="0" shapeId="0" xr:uid="{7F228FCB-4FC3-42C9-9239-6A26860F19D1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EA8FF04E-0461-4596-A3E6-8D79D565A884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FAA5DEA8-B1D7-49AC-AE09-FBF351F4255D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AD7DCAB6-C85A-4BC5-8C13-5A7C9FEE9C2A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B94802D2-8C68-41A2-A878-AB03302D93CF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BF35ABF4-47D8-45E0-ACF9-45C8A50D6541}">
      <text>
        <r>
          <rPr>
            <b/>
            <sz val="9"/>
            <color indexed="81"/>
            <rFont val="MS P ゴシック"/>
            <family val="3"/>
            <charset val="128"/>
          </rPr>
          <t>学年
学年を選択する
※以下同じ</t>
        </r>
      </text>
    </comment>
    <comment ref="H17" authorId="0" shapeId="0" xr:uid="{37B73198-EE5E-4812-8772-50D14085AC32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D3755BF5-C898-45AC-8F32-D89A8F1236F8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A7934439-9C47-46AE-B352-4C115F521F6E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CB1F6B31-84FD-4DFC-9CA0-045A8AE1CEAA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03CC56EE-97B7-4958-8237-8A0A4CBE9C8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03AE2391-8790-4FDC-AD39-0C31BD42866C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932B1CAE-8980-4600-A49A-676F07F8A67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207EE3DF-2E1D-4416-9B22-860AC0991832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DA611D75-1745-477E-8688-52528E7597E5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545C23DD-651E-4135-B059-AD311A37E55A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70783976-2454-4FFA-A129-33B298472E2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27515880-28E6-429E-8B96-C9BEC22F8E17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3F21422D-0DFA-4A68-9A89-071BADCDA7D7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5E313498-8B1E-4DCA-B739-94AF3D915B7B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DCF7D40A-F2BC-4E36-B960-1220F26B544C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<sst xmlns="http://schemas.openxmlformats.org/spreadsheetml/2006/main" count="237" uniqueCount="114">
  <si>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</si>
  <si>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</si>
  <si>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</si>
  <si>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</si>
  <si>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</si>
  <si>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</si>
  <si>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</si>
  <si>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</si>
  <si>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</si>
  <si>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</si>
  <si>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</si>
  <si>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</si>
  <si>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</si>
  <si>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</si>
  <si>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</si>
  <si>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</si>
  <si>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</si>
  <si>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</si>
  <si>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</si>
  <si>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</si>
  <si>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</si>
  <si>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</si>
  <si>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</si>
  <si>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</si>
  <si>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</si>
  <si>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</si>
  <si>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</si>
  <si>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</si>
  <si>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</si>
  <si>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</si>
  <si>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</si>
  <si>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</si>
  <si>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</si>
  <si>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</si>
  <si>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</si>
  <si>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</si>
  <si>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</si>
  <si>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</si>
  <si>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</si>
  <si>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</si>
  <si>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</si>
  <si>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</si>
  <si>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</si>
  <si>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</si>
  <si>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</si>
  <si>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</si>
  <si>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</si>
  <si>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</si>
  <si>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</si>
  <si>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</si>
  <si>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</si>
  <si>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</si>
  <si>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</si>
  <si>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</si>
  <si>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</si>
  <si>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</si>
  <si>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</si>
  <si>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</si>
  <si>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</si>
  <si>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</si>
  <si>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</si>
  <si>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</si>
  <si>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</si>
  <si>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</si>
  <si>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</si>
  <si>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</si>
  <si>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</si>
  <si>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</si>
  <si>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</si>
  <si>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</si>
  <si>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</si>
  <si>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</si>
  <si>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</si>
  <si>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</si>
  <si>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</si>
  <si>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</si>
  <si>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</si>
  <si>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</si>
  <si>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</si>
  <si>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</si>
  <si>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</si>
  <si>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</si>
  <si>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</si>
  <si>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</si>
  <si>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</si>
  <si>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</si>
  <si>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</si>
  <si>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</si>
  <si>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</si>
  <si>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</si>
  <si>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</si>
  <si>
    <t>小学生男子</t>
    <rPh sb="0" eb="3">
      <t>ショウガクセイ</t>
    </rPh>
    <rPh sb="3" eb="5">
      <t>ダンシ</t>
    </rPh>
    <phoneticPr fontId="3"/>
  </si>
  <si>
    <t>小4_100</t>
    <rPh sb="0" eb="1">
      <t>ショウ</t>
    </rPh>
    <phoneticPr fontId="3"/>
  </si>
  <si>
    <t>小学4年100m</t>
  </si>
  <si>
    <t>小5_100</t>
    <rPh sb="0" eb="1">
      <t>ショウ</t>
    </rPh>
    <phoneticPr fontId="3"/>
  </si>
  <si>
    <t>小学5年100m</t>
    <rPh sb="0" eb="1">
      <t>ショウ</t>
    </rPh>
    <rPh sb="1" eb="2">
      <t>ガク</t>
    </rPh>
    <rPh sb="3" eb="4">
      <t>ネン</t>
    </rPh>
    <phoneticPr fontId="3"/>
  </si>
  <si>
    <t>小6_100</t>
    <rPh sb="0" eb="1">
      <t>ショウ</t>
    </rPh>
    <phoneticPr fontId="3"/>
  </si>
  <si>
    <t>小学6年100m</t>
    <rPh sb="0" eb="2">
      <t>ショウガク</t>
    </rPh>
    <rPh sb="3" eb="4">
      <t>ネン</t>
    </rPh>
    <phoneticPr fontId="3"/>
  </si>
  <si>
    <t>小4_800</t>
    <rPh sb="0" eb="1">
      <t>ショウ</t>
    </rPh>
    <phoneticPr fontId="3"/>
  </si>
  <si>
    <t>小学4年800m</t>
    <rPh sb="0" eb="1">
      <t>ショウ</t>
    </rPh>
    <rPh sb="1" eb="2">
      <t>ガク</t>
    </rPh>
    <rPh sb="3" eb="4">
      <t>ネン</t>
    </rPh>
    <phoneticPr fontId="3"/>
  </si>
  <si>
    <t>小5_800</t>
    <rPh sb="0" eb="1">
      <t>ショウ</t>
    </rPh>
    <phoneticPr fontId="3"/>
  </si>
  <si>
    <t>小学5年800m</t>
    <rPh sb="0" eb="2">
      <t>ショウガク</t>
    </rPh>
    <rPh sb="3" eb="4">
      <t>ネン</t>
    </rPh>
    <phoneticPr fontId="3"/>
  </si>
  <si>
    <t>小6_800</t>
    <rPh sb="0" eb="1">
      <t>ショウ</t>
    </rPh>
    <phoneticPr fontId="3"/>
  </si>
  <si>
    <t>小学6年800m</t>
    <rPh sb="0" eb="2">
      <t>ショウガク</t>
    </rPh>
    <rPh sb="3" eb="4">
      <t>ネン</t>
    </rPh>
    <phoneticPr fontId="3"/>
  </si>
  <si>
    <t>小4幅</t>
    <rPh sb="0" eb="1">
      <t>ショウ</t>
    </rPh>
    <rPh sb="2" eb="3">
      <t>ハバ</t>
    </rPh>
    <phoneticPr fontId="3"/>
  </si>
  <si>
    <t>小学4年幅跳</t>
    <rPh sb="0" eb="2">
      <t>ショウガク</t>
    </rPh>
    <rPh sb="3" eb="4">
      <t>ネン</t>
    </rPh>
    <rPh sb="4" eb="6">
      <t>ハバトビ</t>
    </rPh>
    <phoneticPr fontId="3"/>
  </si>
  <si>
    <t>小5幅</t>
    <rPh sb="0" eb="1">
      <t>ショウ</t>
    </rPh>
    <rPh sb="2" eb="3">
      <t>ハバ</t>
    </rPh>
    <phoneticPr fontId="3"/>
  </si>
  <si>
    <t>小学5年幅跳</t>
    <rPh sb="0" eb="2">
      <t>ショウガク</t>
    </rPh>
    <rPh sb="3" eb="4">
      <t>ネン</t>
    </rPh>
    <rPh sb="4" eb="6">
      <t>ハバトビ</t>
    </rPh>
    <phoneticPr fontId="3"/>
  </si>
  <si>
    <t>小6幅</t>
    <rPh sb="0" eb="1">
      <t>ショウ</t>
    </rPh>
    <rPh sb="2" eb="3">
      <t>ハバ</t>
    </rPh>
    <phoneticPr fontId="3"/>
  </si>
  <si>
    <t>小学6年幅跳</t>
    <rPh sb="0" eb="2">
      <t>ショウガク</t>
    </rPh>
    <rPh sb="3" eb="4">
      <t>ネン</t>
    </rPh>
    <rPh sb="4" eb="6">
      <t>ハバトビ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</si>
  <si>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</si>
  <si>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</si>
  <si>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</si>
  <si>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小学生女子</t>
    <rPh sb="0" eb="3">
      <t>ショウガクセイ</t>
    </rPh>
    <rPh sb="3" eb="5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</si>
</sst>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3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38" fontId="4" fillId="3" borderId="18" xfId="1" applyFont="1" applyFill="1" applyBorder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tabSelected="1" view="pageBreakPreview" zoomScale="120" zoomScaleNormal="100" zoomScaleSheetLayoutView="120" workbookViewId="0">
      <selection activeCell="T18" sqref="T18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87">
        <v>29</v>
      </c>
      <c r="B1" s="87"/>
      <c r="C1" s="87"/>
      <c r="D1" s="1" t="s">
        <v>10</v>
      </c>
      <c r="O1" s="1"/>
      <c r="P1" s="1"/>
      <c r="Q1" s="1"/>
      <c r="R1" s="3" t="s">
        <v>0</v>
      </c>
      <c r="S1" s="4" t="s">
        <v>91</v>
      </c>
      <c r="T1" s="1" t="s">
        <v>1</v>
      </c>
      <c r="U1" s="4"/>
      <c r="W1" s="86" t="s">
        <v>90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86"/>
    </row>
    <row r="3" spans="1:35" ht="20.75" customHeight="1">
      <c r="A3" s="94" t="s">
        <v>21</v>
      </c>
      <c r="B3" s="95"/>
      <c r="C3" s="96"/>
      <c r="D3" s="96"/>
      <c r="E3" s="88" t="s">
        <v>11</v>
      </c>
      <c r="F3" s="88"/>
      <c r="G3" s="88" t="s">
        <v>29</v>
      </c>
      <c r="H3" s="88"/>
      <c r="I3" s="88"/>
      <c r="J3" s="88"/>
      <c r="K3" s="88"/>
      <c r="L3" s="88"/>
      <c r="M3" s="88"/>
      <c r="N3" s="88"/>
      <c r="O3" s="88" t="s">
        <v>12</v>
      </c>
      <c r="P3" s="88"/>
      <c r="Q3" s="88"/>
      <c r="R3" s="88"/>
      <c r="S3" s="88" t="s">
        <v>13</v>
      </c>
      <c r="T3" s="88"/>
      <c r="U3" s="88"/>
      <c r="V3" s="88"/>
      <c r="W3" s="86"/>
      <c r="Z3" s="2" t="s">
        <v>36</v>
      </c>
    </row>
    <row r="4" spans="1:35" ht="20.75" customHeight="1">
      <c r="A4" s="95"/>
      <c r="B4" s="95"/>
      <c r="C4" s="124"/>
      <c r="D4" s="124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6"/>
      <c r="Z4" s="67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6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37" t="s">
        <v>19</v>
      </c>
      <c r="K6" s="137"/>
      <c r="L6" s="137" t="s">
        <v>17</v>
      </c>
      <c r="M6" s="137"/>
      <c r="N6" s="137"/>
      <c r="O6" s="137" t="s">
        <v>18</v>
      </c>
      <c r="P6" s="137"/>
      <c r="S6" s="11" t="s">
        <v>20</v>
      </c>
      <c r="W6" s="86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25</v>
      </c>
      <c r="C7" s="48" t="str">
        <f>IF(COUNTA(男_参加C_A,男_参加C_B)=0,"",COUNTA(男_参加C_A,男_参加C_B))</f>
        <v/>
      </c>
      <c r="D7" s="49">
        <v>500</v>
      </c>
      <c r="E7" s="49" t="str">
        <f>IF(OR(C7="",D7=""),"",IFERROR(C7*D7,""))</f>
        <v/>
      </c>
      <c r="G7" s="14"/>
      <c r="H7" s="14"/>
      <c r="I7" s="14"/>
      <c r="J7" s="138" t="str">
        <f>IF(AND(W16="OK",W15="OK"),IF(W20=0,"",W20),"プロ掲載順を入力")</f>
        <v/>
      </c>
      <c r="K7" s="138"/>
      <c r="L7" s="90">
        <v>1600</v>
      </c>
      <c r="M7" s="90"/>
      <c r="N7" s="90"/>
      <c r="O7" s="90" t="str">
        <f>IF(OR(J7="",L7=""),"",IFERROR(J7*L7,""))</f>
        <v/>
      </c>
      <c r="P7" s="90"/>
      <c r="S7" s="50">
        <f>IF(E7="",0,E7)+IF(O7="",0,O7)</f>
        <v>0</v>
      </c>
      <c r="W7" s="86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26</v>
      </c>
      <c r="C8" s="48" t="str">
        <f>IF(女子!C7=0,"",女子!C7)</f>
        <v/>
      </c>
      <c r="D8" s="49">
        <v>500</v>
      </c>
      <c r="E8" s="49" t="str">
        <f>IF(OR(C8="",D8=""),"",IFERROR(C8*D8,""))</f>
        <v/>
      </c>
      <c r="G8" s="14"/>
      <c r="H8" s="14"/>
      <c r="I8" s="14"/>
      <c r="J8" s="134" t="str">
        <f>IF(女子!J7=0,"",女子!J7)</f>
        <v/>
      </c>
      <c r="K8" s="135"/>
      <c r="L8" s="90">
        <v>1600</v>
      </c>
      <c r="M8" s="90"/>
      <c r="N8" s="90"/>
      <c r="O8" s="90" t="str">
        <f>IF(OR(J8="",L8=""),"",IFERROR(J8*L8,""))</f>
        <v/>
      </c>
      <c r="P8" s="90"/>
      <c r="S8" s="50">
        <f>IF(E8="",0,E8)+IF(O8="",0,O8)</f>
        <v>0</v>
      </c>
      <c r="W8" s="86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27</v>
      </c>
      <c r="E9" s="49" t="str">
        <f>IF(C9="","",SUM(E7:E8))</f>
        <v/>
      </c>
      <c r="G9" s="14"/>
      <c r="H9" s="14"/>
      <c r="I9" s="14"/>
      <c r="J9" s="134" t="str">
        <f>IF(SUM(J7:J8)=0,"",SUM(J7:J8))</f>
        <v/>
      </c>
      <c r="K9" s="135"/>
      <c r="L9" s="91" t="s">
        <v>27</v>
      </c>
      <c r="M9" s="93"/>
      <c r="N9" s="92"/>
      <c r="O9" s="91" t="str">
        <f>IF(J9="","",SUM(O7:P8))</f>
        <v/>
      </c>
      <c r="P9" s="92"/>
      <c r="S9" s="50" t="str">
        <f>IF(E9="","",SUM(S7:S8))</f>
        <v/>
      </c>
      <c r="W9" s="86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79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0"/>
      <c r="W10" s="86"/>
    </row>
    <row r="11" spans="1:35" ht="48.85" customHeight="1">
      <c r="A11" s="5"/>
      <c r="B11" s="136" t="s">
        <v>89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W11" s="86"/>
    </row>
    <row r="12" spans="1:35" ht="48.85" customHeight="1">
      <c r="A12" s="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W12" s="86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39" t="s">
        <v>23</v>
      </c>
      <c r="B14" s="140"/>
      <c r="C14" s="110" t="str">
        <f>IF(C4="",IF(C3=""," ",C3),C4)</f>
        <v xml:space="preserve"> </v>
      </c>
      <c r="D14" s="111"/>
      <c r="E14" s="125" t="s">
        <v>5</v>
      </c>
      <c r="F14" s="128" t="s">
        <v>6</v>
      </c>
      <c r="G14" s="131" t="s">
        <v>22</v>
      </c>
      <c r="H14" s="118" t="s">
        <v>28</v>
      </c>
      <c r="I14" s="119"/>
      <c r="J14" s="120"/>
      <c r="K14" s="99" t="s">
        <v>7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1"/>
    </row>
    <row r="15" spans="1:35" ht="15" customHeight="1">
      <c r="A15" s="112" t="s">
        <v>30</v>
      </c>
      <c r="B15" s="114" t="s">
        <v>2</v>
      </c>
      <c r="C15" s="107" t="s">
        <v>3</v>
      </c>
      <c r="D15" s="116" t="s">
        <v>4</v>
      </c>
      <c r="E15" s="126"/>
      <c r="F15" s="129"/>
      <c r="G15" s="132"/>
      <c r="H15" s="121"/>
      <c r="I15" s="122"/>
      <c r="J15" s="123"/>
      <c r="K15" s="102" t="s">
        <v>8</v>
      </c>
      <c r="L15" s="104" t="s">
        <v>15</v>
      </c>
      <c r="M15" s="105"/>
      <c r="N15" s="106"/>
      <c r="O15" s="107" t="s">
        <v>9</v>
      </c>
      <c r="P15" s="104" t="s">
        <v>15</v>
      </c>
      <c r="Q15" s="105"/>
      <c r="R15" s="106"/>
      <c r="S15" s="97" t="s">
        <v>24</v>
      </c>
      <c r="T15" s="68"/>
      <c r="U15" s="108" t="s">
        <v>39</v>
      </c>
      <c r="V15" s="109"/>
      <c r="W15" s="45" t="str">
        <f>IF(SUM(W17:W22)=COUNTA(S17:S66),"OK","NO")</f>
        <v>OK</v>
      </c>
    </row>
    <row r="16" spans="1:35" ht="18.75" customHeight="1" thickBot="1">
      <c r="A16" s="113"/>
      <c r="B16" s="115"/>
      <c r="C16" s="98"/>
      <c r="D16" s="117"/>
      <c r="E16" s="127"/>
      <c r="F16" s="130"/>
      <c r="G16" s="133"/>
      <c r="H16" s="52" t="s">
        <v>31</v>
      </c>
      <c r="I16" s="53" t="s">
        <v>32</v>
      </c>
      <c r="J16" s="54" t="s">
        <v>33</v>
      </c>
      <c r="K16" s="103"/>
      <c r="L16" s="15" t="s">
        <v>14</v>
      </c>
      <c r="M16" s="55" t="s">
        <v>34</v>
      </c>
      <c r="N16" s="66" t="s">
        <v>35</v>
      </c>
      <c r="O16" s="98"/>
      <c r="P16" s="15" t="s">
        <v>14</v>
      </c>
      <c r="Q16" s="55" t="s">
        <v>34</v>
      </c>
      <c r="R16" s="66" t="s">
        <v>35</v>
      </c>
      <c r="S16" s="98"/>
      <c r="T16" s="69" t="s">
        <v>38</v>
      </c>
      <c r="U16" s="77" t="s">
        <v>40</v>
      </c>
      <c r="V16" s="70" t="s">
        <v>41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5"/>
      <c r="H17" s="62"/>
      <c r="I17" s="62"/>
      <c r="J17" s="62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1"/>
      <c r="V17" s="78"/>
      <c r="W17" s="2">
        <f>COUNTIF(男_プロ順,1)</f>
        <v>0</v>
      </c>
      <c r="Y17" s="2" t="s">
        <v>92</v>
      </c>
      <c r="Z17" s="2" t="s">
        <v>93</v>
      </c>
      <c r="AA17" s="2">
        <v>1</v>
      </c>
      <c r="AB17" s="2" t="s">
        <v>110</v>
      </c>
      <c r="AC17" s="2" t="s">
        <v>53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3"/>
      <c r="H18" s="62"/>
      <c r="I18" s="63"/>
      <c r="J18" s="63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3"/>
      <c r="V18" s="74"/>
      <c r="W18" s="2">
        <f>COUNTIF(男_プロ順,2)</f>
        <v>0</v>
      </c>
      <c r="Y18" s="2" t="s">
        <v>94</v>
      </c>
      <c r="Z18" s="2" t="s">
        <v>95</v>
      </c>
      <c r="AA18" s="2">
        <v>2</v>
      </c>
      <c r="AB18" s="2" t="s">
        <v>111</v>
      </c>
      <c r="AC18" s="2" t="s">
        <v>51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3"/>
      <c r="H19" s="62"/>
      <c r="I19" s="63"/>
      <c r="J19" s="63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3"/>
      <c r="V19" s="74"/>
      <c r="W19" s="2">
        <f>COUNTIF(男_プロ順,3)</f>
        <v>0</v>
      </c>
      <c r="Y19" s="2" t="s">
        <v>96</v>
      </c>
      <c r="Z19" s="2" t="s">
        <v>97</v>
      </c>
      <c r="AA19" s="2">
        <v>3</v>
      </c>
      <c r="AB19" s="2" t="s">
        <v>112</v>
      </c>
      <c r="AC19" s="2" t="s">
        <v>54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3"/>
      <c r="H20" s="62"/>
      <c r="I20" s="63"/>
      <c r="J20" s="63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3"/>
      <c r="V20" s="74"/>
      <c r="W20" s="2">
        <f>COUNTIF(男_プロ順,4)</f>
        <v>0</v>
      </c>
      <c r="Y20" s="2" t="s">
        <v>98</v>
      </c>
      <c r="Z20" s="2" t="s">
        <v>99</v>
      </c>
      <c r="AA20" s="2">
        <v>4</v>
      </c>
      <c r="AC20" s="2" t="s">
        <v>52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3"/>
      <c r="H21" s="62"/>
      <c r="I21" s="63"/>
      <c r="J21" s="63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3"/>
      <c r="V21" s="74"/>
      <c r="W21" s="2">
        <f>COUNTIF(男_プロ順,5)</f>
        <v>0</v>
      </c>
      <c r="Y21" s="2" t="s">
        <v>100</v>
      </c>
      <c r="Z21" s="2" t="s">
        <v>101</v>
      </c>
      <c r="AA21" s="2">
        <v>5</v>
      </c>
      <c r="AC21" s="2" t="s">
        <v>48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3"/>
      <c r="H22" s="62"/>
      <c r="I22" s="62"/>
      <c r="J22" s="62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3"/>
      <c r="V22" s="74"/>
      <c r="W22" s="2">
        <f>COUNTIF(男_プロ順,6)</f>
        <v>0</v>
      </c>
      <c r="Y22" s="2" t="s">
        <v>102</v>
      </c>
      <c r="Z22" s="2" t="s">
        <v>103</v>
      </c>
      <c r="AA22" s="2">
        <v>6</v>
      </c>
      <c r="AC22" s="2" t="s">
        <v>49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3"/>
      <c r="H23" s="62"/>
      <c r="I23" s="63"/>
      <c r="J23" s="63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3"/>
      <c r="V23" s="74"/>
      <c r="Y23" s="2" t="s">
        <v>104</v>
      </c>
      <c r="Z23" s="2" t="s">
        <v>105</v>
      </c>
      <c r="AC23" s="2" t="s">
        <v>50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3"/>
      <c r="H24" s="62"/>
      <c r="I24" s="63"/>
      <c r="J24" s="63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3"/>
      <c r="V24" s="74"/>
      <c r="Y24" s="2" t="s">
        <v>106</v>
      </c>
      <c r="Z24" s="2" t="s">
        <v>107</v>
      </c>
      <c r="AC24" s="2" t="s">
        <v>37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3"/>
      <c r="H25" s="62"/>
      <c r="I25" s="63"/>
      <c r="J25" s="63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3"/>
      <c r="V25" s="74"/>
      <c r="Y25" s="2" t="s">
        <v>108</v>
      </c>
      <c r="Z25" s="2" t="s">
        <v>109</v>
      </c>
      <c r="AC25" s="2" t="s">
        <v>42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4"/>
      <c r="H26" s="64"/>
      <c r="I26" s="64"/>
      <c r="J26" s="64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5"/>
      <c r="V26" s="76"/>
      <c r="AC26" s="2" t="s">
        <v>43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5"/>
      <c r="H27" s="65"/>
      <c r="I27" s="65"/>
      <c r="J27" s="65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1"/>
      <c r="V27" s="72"/>
      <c r="AC27" s="2" t="s">
        <v>44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3"/>
      <c r="H28" s="62"/>
      <c r="I28" s="63"/>
      <c r="J28" s="63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3"/>
      <c r="V28" s="74"/>
      <c r="AC28" s="2" t="s">
        <v>45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3"/>
      <c r="H29" s="62"/>
      <c r="I29" s="63"/>
      <c r="J29" s="63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3"/>
      <c r="V29" s="74"/>
      <c r="AC29" s="2" t="s">
        <v>46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3"/>
      <c r="H30" s="62"/>
      <c r="I30" s="63"/>
      <c r="J30" s="63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3"/>
      <c r="V30" s="74"/>
      <c r="AC30" s="2" t="s">
        <v>47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3"/>
      <c r="H31" s="62"/>
      <c r="I31" s="63"/>
      <c r="J31" s="63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3"/>
      <c r="V31" s="74"/>
      <c r="AC31" s="2" t="s">
        <v>55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3"/>
      <c r="H32" s="62"/>
      <c r="I32" s="63"/>
      <c r="J32" s="63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3"/>
      <c r="V32" s="74"/>
      <c r="AC32" s="2" t="s">
        <v>56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3"/>
      <c r="H33" s="62"/>
      <c r="I33" s="63"/>
      <c r="J33" s="63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3"/>
      <c r="V33" s="74"/>
      <c r="AC33" s="2" t="s">
        <v>57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3"/>
      <c r="H34" s="62"/>
      <c r="I34" s="63"/>
      <c r="J34" s="63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3"/>
      <c r="V34" s="74"/>
      <c r="AC34" s="2" t="s">
        <v>58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3"/>
      <c r="H35" s="62"/>
      <c r="I35" s="63"/>
      <c r="J35" s="63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3"/>
      <c r="V35" s="74"/>
      <c r="AC35" s="2" t="s">
        <v>59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4"/>
      <c r="H36" s="64"/>
      <c r="I36" s="64"/>
      <c r="J36" s="64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5"/>
      <c r="V36" s="76"/>
      <c r="AC36" s="2" t="s">
        <v>60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5"/>
      <c r="H37" s="65"/>
      <c r="I37" s="65"/>
      <c r="J37" s="65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1"/>
      <c r="V37" s="72"/>
      <c r="AC37" s="2" t="s">
        <v>61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3"/>
      <c r="H38" s="62"/>
      <c r="I38" s="63"/>
      <c r="J38" s="63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3"/>
      <c r="V38" s="74"/>
      <c r="AC38" s="2" t="s">
        <v>62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3"/>
      <c r="H39" s="62"/>
      <c r="I39" s="63"/>
      <c r="J39" s="63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3"/>
      <c r="V39" s="74"/>
      <c r="AC39" s="2" t="s">
        <v>63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3"/>
      <c r="H40" s="62"/>
      <c r="I40" s="63"/>
      <c r="J40" s="63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3"/>
      <c r="V40" s="74"/>
      <c r="AC40" s="2" t="s">
        <v>64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3"/>
      <c r="H41" s="62"/>
      <c r="I41" s="63"/>
      <c r="J41" s="63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3"/>
      <c r="V41" s="74"/>
      <c r="AC41" s="2" t="s">
        <v>65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3"/>
      <c r="H42" s="62"/>
      <c r="I42" s="63"/>
      <c r="J42" s="63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3"/>
      <c r="V42" s="74"/>
      <c r="AC42" s="2" t="s">
        <v>66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3"/>
      <c r="H43" s="62"/>
      <c r="I43" s="63"/>
      <c r="J43" s="63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3"/>
      <c r="V43" s="74"/>
      <c r="AC43" s="2" t="s">
        <v>67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3"/>
      <c r="H44" s="62"/>
      <c r="I44" s="63"/>
      <c r="J44" s="63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3"/>
      <c r="V44" s="74"/>
      <c r="AC44" s="2" t="s">
        <v>68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3"/>
      <c r="H45" s="62"/>
      <c r="I45" s="63"/>
      <c r="J45" s="63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3"/>
      <c r="V45" s="74"/>
      <c r="AC45" s="2" t="s">
        <v>69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4"/>
      <c r="H46" s="64"/>
      <c r="I46" s="64"/>
      <c r="J46" s="64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5"/>
      <c r="V46" s="76"/>
      <c r="AC46" s="2" t="s">
        <v>70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5"/>
      <c r="H47" s="65"/>
      <c r="I47" s="65"/>
      <c r="J47" s="65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1"/>
      <c r="V47" s="72"/>
      <c r="AC47" s="2" t="s">
        <v>71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3"/>
      <c r="H48" s="62"/>
      <c r="I48" s="63"/>
      <c r="J48" s="63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3"/>
      <c r="V48" s="74"/>
      <c r="AC48" s="2" t="s">
        <v>72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3"/>
      <c r="H49" s="62"/>
      <c r="I49" s="63"/>
      <c r="J49" s="63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3"/>
      <c r="V49" s="74"/>
      <c r="AC49" s="2" t="s">
        <v>73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3"/>
      <c r="H50" s="62"/>
      <c r="I50" s="63"/>
      <c r="J50" s="63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3"/>
      <c r="V50" s="74"/>
      <c r="AC50" s="2" t="s">
        <v>74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3"/>
      <c r="H51" s="62"/>
      <c r="I51" s="63"/>
      <c r="J51" s="63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3"/>
      <c r="V51" s="74"/>
      <c r="AC51" s="2" t="s">
        <v>75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3"/>
      <c r="H52" s="62"/>
      <c r="I52" s="63"/>
      <c r="J52" s="63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3"/>
      <c r="V52" s="74"/>
      <c r="AC52" s="2" t="s">
        <v>76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3"/>
      <c r="H53" s="62"/>
      <c r="I53" s="63"/>
      <c r="J53" s="63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3"/>
      <c r="V53" s="74"/>
      <c r="AC53" s="2" t="s">
        <v>77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3"/>
      <c r="H54" s="62"/>
      <c r="I54" s="63"/>
      <c r="J54" s="63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3"/>
      <c r="V54" s="74"/>
      <c r="AC54" s="2" t="s">
        <v>78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3"/>
      <c r="H55" s="62"/>
      <c r="I55" s="63"/>
      <c r="J55" s="63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3"/>
      <c r="V55" s="74"/>
      <c r="AC55" s="2" t="s">
        <v>79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4"/>
      <c r="H56" s="64"/>
      <c r="I56" s="64"/>
      <c r="J56" s="64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5"/>
      <c r="V56" s="76"/>
      <c r="AC56" s="2" t="s">
        <v>80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5"/>
      <c r="H57" s="65"/>
      <c r="I57" s="65"/>
      <c r="J57" s="65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1"/>
      <c r="V57" s="72"/>
      <c r="AC57" s="2" t="s">
        <v>81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3"/>
      <c r="H58" s="62"/>
      <c r="I58" s="63"/>
      <c r="J58" s="63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3"/>
      <c r="V58" s="74"/>
      <c r="AC58" s="2" t="s">
        <v>82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3"/>
      <c r="H59" s="62"/>
      <c r="I59" s="63"/>
      <c r="J59" s="63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3"/>
      <c r="V59" s="74"/>
      <c r="AC59" s="2" t="s">
        <v>83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3"/>
      <c r="H60" s="62"/>
      <c r="I60" s="63"/>
      <c r="J60" s="63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3"/>
      <c r="V60" s="74"/>
      <c r="AC60" s="2" t="s">
        <v>84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3"/>
      <c r="H61" s="62"/>
      <c r="I61" s="63"/>
      <c r="J61" s="63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3"/>
      <c r="V61" s="74"/>
      <c r="AC61" s="2" t="s">
        <v>85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3"/>
      <c r="H62" s="62"/>
      <c r="I62" s="63"/>
      <c r="J62" s="63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3"/>
      <c r="V62" s="74"/>
      <c r="AC62" s="2" t="s">
        <v>86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3"/>
      <c r="H63" s="62"/>
      <c r="I63" s="63"/>
      <c r="J63" s="63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3"/>
      <c r="V63" s="74"/>
      <c r="AC63" s="2" t="s">
        <v>87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3"/>
      <c r="H64" s="62"/>
      <c r="I64" s="63"/>
      <c r="J64" s="63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3"/>
      <c r="V64" s="74"/>
      <c r="AC64" s="2" t="s">
        <v>88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3"/>
      <c r="H65" s="62"/>
      <c r="I65" s="63"/>
      <c r="J65" s="63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3"/>
      <c r="V65" s="74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4"/>
      <c r="H66" s="64"/>
      <c r="I66" s="64"/>
      <c r="J66" s="64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5"/>
      <c r="V66" s="76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  <mergeCell ref="C14:D14"/>
    <mergeCell ref="A15:A16"/>
    <mergeCell ref="B15:B16"/>
    <mergeCell ref="C15:C16"/>
    <mergeCell ref="D15:D16"/>
    <mergeCell ref="S15:S16"/>
    <mergeCell ref="K14:V14"/>
    <mergeCell ref="K15:K16"/>
    <mergeCell ref="L15:N15"/>
    <mergeCell ref="O15:O16"/>
    <mergeCell ref="U15:V15"/>
    <mergeCell ref="P15:R15"/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count="4">
    <dataValidation type="list" allowBlank="1" showInputMessage="1" showErrorMessage="1" sqref="O17:O66 K17:K66" xr:uid="{00000000-0002-0000-0000-000000000000}">
      <formula1>$Y$17:$Y$25</formula1>
    </dataValidation>
    <dataValidation type="list" allowBlank="1" showInputMessage="1" showErrorMessage="1" sqref="T17:T66" xr:uid="{9E114D42-F1A0-41DA-8B7F-C0C3E820204B}">
      <formula1>$AA$17:$AA$22</formula1>
    </dataValidation>
    <dataValidation type="list" allowBlank="1" showInputMessage="1" showErrorMessage="1" sqref="U17:U66" xr:uid="{AEE733ED-4AB2-4638-B057-A52B9A1ADBAE}">
      <formula1>$AC$17:$AC$64</formula1>
    </dataValidation>
    <dataValidation type="list" allowBlank="1" showInputMessage="1" showErrorMessage="1" sqref="G17:G66" xr:uid="{01C79CC8-5EE4-452B-86A0-A5BD517BA036}">
      <formula1>$AB$17:$AB$19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view="pageBreakPreview" zoomScale="120" zoomScaleNormal="100" zoomScaleSheetLayoutView="120" workbookViewId="0">
      <selection activeCell="O20" sqref="O20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87">
        <f>男子!A1</f>
        <v>29</v>
      </c>
      <c r="B1" s="87"/>
      <c r="C1" s="87"/>
      <c r="D1" s="1" t="s">
        <v>10</v>
      </c>
      <c r="O1" s="1"/>
      <c r="P1" s="1"/>
      <c r="Q1" s="1"/>
      <c r="R1" s="3" t="s">
        <v>0</v>
      </c>
      <c r="S1" s="22" t="s">
        <v>113</v>
      </c>
      <c r="T1" s="1" t="s">
        <v>1</v>
      </c>
      <c r="U1" s="4"/>
      <c r="W1" s="86" t="s">
        <v>90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86"/>
    </row>
    <row r="3" spans="1:26" ht="20.75" customHeight="1">
      <c r="A3" s="94" t="s">
        <v>21</v>
      </c>
      <c r="B3" s="95"/>
      <c r="C3" s="96" t="str">
        <f>IF(男子!C3="","",男子!C3)</f>
        <v/>
      </c>
      <c r="D3" s="96"/>
      <c r="E3" s="88" t="s">
        <v>11</v>
      </c>
      <c r="F3" s="88"/>
      <c r="G3" s="88" t="s">
        <v>29</v>
      </c>
      <c r="H3" s="88"/>
      <c r="I3" s="88"/>
      <c r="J3" s="88"/>
      <c r="K3" s="88"/>
      <c r="L3" s="88"/>
      <c r="M3" s="88"/>
      <c r="N3" s="88"/>
      <c r="O3" s="88" t="s">
        <v>12</v>
      </c>
      <c r="P3" s="88"/>
      <c r="Q3" s="88"/>
      <c r="R3" s="88"/>
      <c r="S3" s="88" t="s">
        <v>13</v>
      </c>
      <c r="T3" s="88"/>
      <c r="U3" s="88"/>
      <c r="V3" s="88"/>
      <c r="W3" s="86"/>
      <c r="Z3" s="2" t="s">
        <v>36</v>
      </c>
    </row>
    <row r="4" spans="1:26" ht="20.75" customHeight="1">
      <c r="A4" s="95"/>
      <c r="B4" s="95"/>
      <c r="C4" s="124" t="str">
        <f>IF(男子!C4="","",男子!C4)</f>
        <v/>
      </c>
      <c r="D4" s="124"/>
      <c r="E4" s="89" t="str">
        <f>IF(男子!E4="","",男子!E4)</f>
        <v/>
      </c>
      <c r="F4" s="89"/>
      <c r="G4" s="89" t="str">
        <f>IF(男子!G4="","",男子!G4)</f>
        <v/>
      </c>
      <c r="H4" s="89"/>
      <c r="I4" s="89"/>
      <c r="J4" s="89"/>
      <c r="K4" s="89"/>
      <c r="L4" s="89"/>
      <c r="M4" s="89"/>
      <c r="N4" s="89"/>
      <c r="O4" s="89" t="str">
        <f>IF(男子!O4="","",男子!O4)</f>
        <v/>
      </c>
      <c r="P4" s="89"/>
      <c r="Q4" s="89"/>
      <c r="R4" s="89"/>
      <c r="S4" s="89" t="str">
        <f>IF(男子!S4="","",男子!S4)</f>
        <v/>
      </c>
      <c r="T4" s="89"/>
      <c r="U4" s="89"/>
      <c r="V4" s="89"/>
      <c r="W4" s="86"/>
      <c r="Z4" s="67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86"/>
    </row>
    <row r="6" spans="1:26" ht="13.25" customHeight="1">
      <c r="A6" s="5"/>
      <c r="B6" s="81"/>
      <c r="C6" s="47" t="s">
        <v>16</v>
      </c>
      <c r="D6" s="11" t="s">
        <v>17</v>
      </c>
      <c r="E6" s="11" t="s">
        <v>18</v>
      </c>
      <c r="G6" s="14"/>
      <c r="H6" s="14"/>
      <c r="I6" s="14"/>
      <c r="J6" s="137" t="s">
        <v>19</v>
      </c>
      <c r="K6" s="137"/>
      <c r="L6" s="137" t="s">
        <v>17</v>
      </c>
      <c r="M6" s="137"/>
      <c r="N6" s="137"/>
      <c r="O6" s="137" t="s">
        <v>18</v>
      </c>
      <c r="P6" s="137"/>
      <c r="S6" s="11" t="s">
        <v>20</v>
      </c>
      <c r="W6" s="86"/>
    </row>
    <row r="7" spans="1:26" ht="13.25" customHeight="1">
      <c r="A7" s="5"/>
      <c r="B7" s="82"/>
      <c r="C7" s="48" t="str">
        <f>IF(COUNTA(女_参加C_A,女_参加C_B)=0,"",COUNTA(女_参加C_A,女_参加C_B))</f>
        <v/>
      </c>
      <c r="D7" s="49">
        <v>500</v>
      </c>
      <c r="E7" s="49" t="str">
        <f>IF(OR(C7="",D7=""),"",IFERROR(C7*D7,""))</f>
        <v/>
      </c>
      <c r="G7" s="14"/>
      <c r="H7" s="14"/>
      <c r="I7" s="14"/>
      <c r="J7" s="138" t="str">
        <f>IF(AND(W16="OK",W15="OK"),IF(W20=0,"",W20),"プロ掲載順を入力")</f>
        <v/>
      </c>
      <c r="K7" s="138"/>
      <c r="L7" s="90">
        <v>1600</v>
      </c>
      <c r="M7" s="90"/>
      <c r="N7" s="90"/>
      <c r="O7" s="90" t="str">
        <f>IF(OR(J7="",L7=""),"",IFERROR(J7*L7,""))</f>
        <v/>
      </c>
      <c r="P7" s="90"/>
      <c r="S7" s="50">
        <f>IF(E7="",0,E7)+IF(O7="",0,O7)</f>
        <v>0</v>
      </c>
      <c r="W7" s="86"/>
    </row>
    <row r="8" spans="1:26" ht="13.25" customHeight="1">
      <c r="A8" s="5"/>
      <c r="B8" s="79"/>
      <c r="C8" s="83"/>
      <c r="D8" s="84"/>
      <c r="E8" s="84"/>
      <c r="G8" s="14"/>
      <c r="H8" s="14"/>
      <c r="I8" s="14"/>
      <c r="J8" s="141"/>
      <c r="K8" s="141"/>
      <c r="L8" s="142"/>
      <c r="M8" s="142"/>
      <c r="N8" s="142"/>
      <c r="O8" s="142"/>
      <c r="P8" s="142"/>
      <c r="S8" s="85"/>
      <c r="W8" s="86"/>
    </row>
    <row r="9" spans="1:26" ht="13.25" customHeight="1">
      <c r="A9" s="5"/>
      <c r="B9" s="79"/>
      <c r="C9" s="14"/>
      <c r="D9" s="51"/>
      <c r="E9" s="51"/>
      <c r="G9" s="14"/>
      <c r="H9" s="14"/>
      <c r="I9" s="14"/>
      <c r="J9" s="143"/>
      <c r="K9" s="143"/>
      <c r="L9" s="144"/>
      <c r="M9" s="144"/>
      <c r="N9" s="144"/>
      <c r="O9" s="144"/>
      <c r="P9" s="144"/>
      <c r="S9" s="80"/>
      <c r="W9" s="86"/>
    </row>
    <row r="10" spans="1:26" ht="7.5" customHeight="1">
      <c r="A10" s="5"/>
      <c r="B10" s="79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0"/>
      <c r="W10" s="86"/>
    </row>
    <row r="11" spans="1:26" ht="48.85" customHeight="1">
      <c r="A11" s="5"/>
      <c r="B11" s="136" t="s">
        <v>89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W11" s="86"/>
    </row>
    <row r="12" spans="1:26" ht="48.85" customHeight="1">
      <c r="A12" s="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W12" s="86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39" t="s">
        <v>23</v>
      </c>
      <c r="B14" s="140"/>
      <c r="C14" s="110" t="str">
        <f>IF(C4="",IF(C3=""," ",C3),C4)</f>
        <v xml:space="preserve"> </v>
      </c>
      <c r="D14" s="111"/>
      <c r="E14" s="125" t="s">
        <v>5</v>
      </c>
      <c r="F14" s="128" t="s">
        <v>6</v>
      </c>
      <c r="G14" s="131" t="s">
        <v>22</v>
      </c>
      <c r="H14" s="118" t="s">
        <v>28</v>
      </c>
      <c r="I14" s="119"/>
      <c r="J14" s="120"/>
      <c r="K14" s="99" t="s">
        <v>7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1"/>
    </row>
    <row r="15" spans="1:26" ht="15" customHeight="1">
      <c r="A15" s="112" t="s">
        <v>30</v>
      </c>
      <c r="B15" s="114" t="s">
        <v>2</v>
      </c>
      <c r="C15" s="107" t="s">
        <v>3</v>
      </c>
      <c r="D15" s="116" t="s">
        <v>4</v>
      </c>
      <c r="E15" s="126"/>
      <c r="F15" s="129"/>
      <c r="G15" s="132"/>
      <c r="H15" s="121"/>
      <c r="I15" s="122"/>
      <c r="J15" s="123"/>
      <c r="K15" s="102" t="s">
        <v>8</v>
      </c>
      <c r="L15" s="104" t="s">
        <v>15</v>
      </c>
      <c r="M15" s="105"/>
      <c r="N15" s="106"/>
      <c r="O15" s="107" t="s">
        <v>9</v>
      </c>
      <c r="P15" s="104" t="s">
        <v>15</v>
      </c>
      <c r="Q15" s="105"/>
      <c r="R15" s="106"/>
      <c r="S15" s="97" t="s">
        <v>24</v>
      </c>
      <c r="T15" s="68"/>
      <c r="U15" s="108" t="s">
        <v>39</v>
      </c>
      <c r="V15" s="109"/>
      <c r="W15" s="45" t="str">
        <f>IF(SUM(W17:W22)=COUNTA(S17:S66),"OK","NO")</f>
        <v>OK</v>
      </c>
    </row>
    <row r="16" spans="1:26" ht="18.75" customHeight="1" thickBot="1">
      <c r="A16" s="113"/>
      <c r="B16" s="115"/>
      <c r="C16" s="98"/>
      <c r="D16" s="117"/>
      <c r="E16" s="127"/>
      <c r="F16" s="130"/>
      <c r="G16" s="133"/>
      <c r="H16" s="52" t="s">
        <v>31</v>
      </c>
      <c r="I16" s="53" t="s">
        <v>32</v>
      </c>
      <c r="J16" s="54" t="s">
        <v>33</v>
      </c>
      <c r="K16" s="103"/>
      <c r="L16" s="15" t="s">
        <v>14</v>
      </c>
      <c r="M16" s="55" t="s">
        <v>34</v>
      </c>
      <c r="N16" s="66" t="s">
        <v>35</v>
      </c>
      <c r="O16" s="98"/>
      <c r="P16" s="15" t="s">
        <v>14</v>
      </c>
      <c r="Q16" s="55" t="s">
        <v>34</v>
      </c>
      <c r="R16" s="66" t="s">
        <v>35</v>
      </c>
      <c r="S16" s="98"/>
      <c r="T16" s="69" t="s">
        <v>38</v>
      </c>
      <c r="U16" s="77" t="s">
        <v>40</v>
      </c>
      <c r="V16" s="70" t="s">
        <v>41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5"/>
      <c r="H17" s="62"/>
      <c r="I17" s="62"/>
      <c r="J17" s="62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1"/>
      <c r="V17" s="78"/>
      <c r="W17" s="23">
        <f>COUNTIF(女_プロ順,1)</f>
        <v>0</v>
      </c>
      <c r="Y17" s="2" t="s">
        <v>92</v>
      </c>
      <c r="Z17" s="2" t="s">
        <v>93</v>
      </c>
      <c r="AA17" s="2">
        <v>1</v>
      </c>
      <c r="AB17" s="2" t="s">
        <v>110</v>
      </c>
      <c r="AC17" s="2" t="s">
        <v>53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3"/>
      <c r="H18" s="62"/>
      <c r="I18" s="63"/>
      <c r="J18" s="63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3"/>
      <c r="V18" s="74"/>
      <c r="W18" s="23">
        <f>COUNTIF(女_プロ順,2)</f>
        <v>0</v>
      </c>
      <c r="Y18" s="2" t="s">
        <v>94</v>
      </c>
      <c r="Z18" s="2" t="s">
        <v>95</v>
      </c>
      <c r="AA18" s="2">
        <v>2</v>
      </c>
      <c r="AB18" s="2" t="s">
        <v>111</v>
      </c>
      <c r="AC18" s="2" t="s">
        <v>51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3"/>
      <c r="H19" s="62"/>
      <c r="I19" s="63"/>
      <c r="J19" s="63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3"/>
      <c r="V19" s="74"/>
      <c r="W19" s="23">
        <f>COUNTIF(女_プロ順,3)</f>
        <v>0</v>
      </c>
      <c r="Y19" s="2" t="s">
        <v>96</v>
      </c>
      <c r="Z19" s="2" t="s">
        <v>97</v>
      </c>
      <c r="AA19" s="2">
        <v>3</v>
      </c>
      <c r="AB19" s="2" t="s">
        <v>112</v>
      </c>
      <c r="AC19" s="2" t="s">
        <v>54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3"/>
      <c r="H20" s="62"/>
      <c r="I20" s="63"/>
      <c r="J20" s="63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3"/>
      <c r="V20" s="74"/>
      <c r="W20" s="23">
        <f>COUNTIF(女_プロ順,4)</f>
        <v>0</v>
      </c>
      <c r="Y20" s="2" t="s">
        <v>98</v>
      </c>
      <c r="Z20" s="2" t="s">
        <v>99</v>
      </c>
      <c r="AA20" s="2">
        <v>4</v>
      </c>
      <c r="AC20" s="2" t="s">
        <v>52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3"/>
      <c r="H21" s="62"/>
      <c r="I21" s="63"/>
      <c r="J21" s="63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3"/>
      <c r="V21" s="74"/>
      <c r="W21" s="23">
        <f>COUNTIF(女_プロ順,5)</f>
        <v>0</v>
      </c>
      <c r="Y21" s="2" t="s">
        <v>100</v>
      </c>
      <c r="Z21" s="2" t="s">
        <v>101</v>
      </c>
      <c r="AA21" s="2">
        <v>5</v>
      </c>
      <c r="AC21" s="2" t="s">
        <v>48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3"/>
      <c r="H22" s="62"/>
      <c r="I22" s="62"/>
      <c r="J22" s="62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3"/>
      <c r="V22" s="74"/>
      <c r="W22" s="23">
        <f>COUNTIF(女_プロ順,6)</f>
        <v>0</v>
      </c>
      <c r="Y22" s="2" t="s">
        <v>102</v>
      </c>
      <c r="Z22" s="2" t="s">
        <v>103</v>
      </c>
      <c r="AA22" s="2">
        <v>6</v>
      </c>
      <c r="AC22" s="2" t="s">
        <v>49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3"/>
      <c r="H23" s="62"/>
      <c r="I23" s="63"/>
      <c r="J23" s="63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3"/>
      <c r="V23" s="74"/>
      <c r="Y23" s="2" t="s">
        <v>104</v>
      </c>
      <c r="Z23" s="2" t="s">
        <v>105</v>
      </c>
      <c r="AC23" s="2" t="s">
        <v>50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3"/>
      <c r="H24" s="62"/>
      <c r="I24" s="63"/>
      <c r="J24" s="63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3"/>
      <c r="V24" s="74"/>
      <c r="Y24" s="2" t="s">
        <v>106</v>
      </c>
      <c r="Z24" s="2" t="s">
        <v>107</v>
      </c>
      <c r="AC24" s="2" t="s">
        <v>37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3"/>
      <c r="H25" s="62"/>
      <c r="I25" s="63"/>
      <c r="J25" s="63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3"/>
      <c r="V25" s="74"/>
      <c r="Y25" s="2" t="s">
        <v>108</v>
      </c>
      <c r="Z25" s="2" t="s">
        <v>109</v>
      </c>
      <c r="AC25" s="2" t="s">
        <v>42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4"/>
      <c r="H26" s="64"/>
      <c r="I26" s="64"/>
      <c r="J26" s="64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5"/>
      <c r="V26" s="76"/>
      <c r="AC26" s="2" t="s">
        <v>43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5"/>
      <c r="H27" s="65"/>
      <c r="I27" s="65"/>
      <c r="J27" s="65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1"/>
      <c r="V27" s="72"/>
      <c r="AC27" s="2" t="s">
        <v>44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3"/>
      <c r="H28" s="62"/>
      <c r="I28" s="63"/>
      <c r="J28" s="63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3"/>
      <c r="V28" s="74"/>
      <c r="AC28" s="2" t="s">
        <v>45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3"/>
      <c r="H29" s="62"/>
      <c r="I29" s="63"/>
      <c r="J29" s="63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3"/>
      <c r="V29" s="74"/>
      <c r="AC29" s="2" t="s">
        <v>46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3"/>
      <c r="H30" s="62"/>
      <c r="I30" s="63"/>
      <c r="J30" s="63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3"/>
      <c r="V30" s="74"/>
      <c r="AC30" s="2" t="s">
        <v>47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3"/>
      <c r="H31" s="62"/>
      <c r="I31" s="63"/>
      <c r="J31" s="63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3"/>
      <c r="V31" s="74"/>
      <c r="AC31" s="2" t="s">
        <v>55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3"/>
      <c r="H32" s="62"/>
      <c r="I32" s="63"/>
      <c r="J32" s="63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3"/>
      <c r="V32" s="74"/>
      <c r="AC32" s="2" t="s">
        <v>56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3"/>
      <c r="H33" s="62"/>
      <c r="I33" s="63"/>
      <c r="J33" s="63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3"/>
      <c r="V33" s="74"/>
      <c r="AC33" s="2" t="s">
        <v>57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3"/>
      <c r="H34" s="62"/>
      <c r="I34" s="63"/>
      <c r="J34" s="63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3"/>
      <c r="V34" s="74"/>
      <c r="AC34" s="2" t="s">
        <v>58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3"/>
      <c r="H35" s="63"/>
      <c r="I35" s="63"/>
      <c r="J35" s="63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3"/>
      <c r="V35" s="74"/>
      <c r="AC35" s="2" t="s">
        <v>59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4"/>
      <c r="H36" s="64"/>
      <c r="I36" s="64"/>
      <c r="J36" s="64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5"/>
      <c r="V36" s="76"/>
      <c r="AC36" s="2" t="s">
        <v>60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5"/>
      <c r="H37" s="65"/>
      <c r="I37" s="65"/>
      <c r="J37" s="65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1"/>
      <c r="V37" s="72"/>
      <c r="AC37" s="2" t="s">
        <v>61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3"/>
      <c r="H38" s="62"/>
      <c r="I38" s="63"/>
      <c r="J38" s="63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3"/>
      <c r="V38" s="74"/>
      <c r="AC38" s="2" t="s">
        <v>62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3"/>
      <c r="H39" s="62"/>
      <c r="I39" s="63"/>
      <c r="J39" s="63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3"/>
      <c r="V39" s="74"/>
      <c r="AC39" s="2" t="s">
        <v>63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3"/>
      <c r="H40" s="62"/>
      <c r="I40" s="63"/>
      <c r="J40" s="63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3"/>
      <c r="V40" s="74"/>
      <c r="AC40" s="2" t="s">
        <v>64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3"/>
      <c r="H41" s="62"/>
      <c r="I41" s="63"/>
      <c r="J41" s="63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3"/>
      <c r="V41" s="74"/>
      <c r="AC41" s="2" t="s">
        <v>65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3"/>
      <c r="H42" s="62"/>
      <c r="I42" s="63"/>
      <c r="J42" s="63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3"/>
      <c r="V42" s="74"/>
      <c r="AC42" s="2" t="s">
        <v>66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3"/>
      <c r="H43" s="62"/>
      <c r="I43" s="63"/>
      <c r="J43" s="63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3"/>
      <c r="V43" s="74"/>
      <c r="AC43" s="2" t="s">
        <v>67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3"/>
      <c r="H44" s="62"/>
      <c r="I44" s="63"/>
      <c r="J44" s="63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3"/>
      <c r="V44" s="74"/>
      <c r="AC44" s="2" t="s">
        <v>68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3"/>
      <c r="H45" s="62"/>
      <c r="I45" s="63"/>
      <c r="J45" s="63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3"/>
      <c r="V45" s="74"/>
      <c r="AC45" s="2" t="s">
        <v>69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4"/>
      <c r="H46" s="64"/>
      <c r="I46" s="64"/>
      <c r="J46" s="64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5"/>
      <c r="V46" s="76"/>
      <c r="AC46" s="2" t="s">
        <v>70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5"/>
      <c r="H47" s="65"/>
      <c r="I47" s="65"/>
      <c r="J47" s="65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1"/>
      <c r="V47" s="72"/>
      <c r="AC47" s="2" t="s">
        <v>71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3"/>
      <c r="H48" s="62"/>
      <c r="I48" s="63"/>
      <c r="J48" s="63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3"/>
      <c r="V48" s="74"/>
      <c r="AC48" s="2" t="s">
        <v>72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3"/>
      <c r="H49" s="62"/>
      <c r="I49" s="63"/>
      <c r="J49" s="63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3"/>
      <c r="V49" s="74"/>
      <c r="AC49" s="2" t="s">
        <v>73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3"/>
      <c r="H50" s="62"/>
      <c r="I50" s="63"/>
      <c r="J50" s="63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3"/>
      <c r="V50" s="74"/>
      <c r="AC50" s="2" t="s">
        <v>74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3"/>
      <c r="H51" s="62"/>
      <c r="I51" s="63"/>
      <c r="J51" s="63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3"/>
      <c r="V51" s="74"/>
      <c r="AC51" s="2" t="s">
        <v>75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3"/>
      <c r="H52" s="62"/>
      <c r="I52" s="63"/>
      <c r="J52" s="63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3"/>
      <c r="V52" s="74"/>
      <c r="AC52" s="2" t="s">
        <v>76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3"/>
      <c r="H53" s="62"/>
      <c r="I53" s="63"/>
      <c r="J53" s="63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3"/>
      <c r="V53" s="74"/>
      <c r="AC53" s="2" t="s">
        <v>77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3"/>
      <c r="H54" s="62"/>
      <c r="I54" s="63"/>
      <c r="J54" s="63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3"/>
      <c r="V54" s="74"/>
      <c r="AC54" s="2" t="s">
        <v>78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3"/>
      <c r="H55" s="62"/>
      <c r="I55" s="63"/>
      <c r="J55" s="63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3"/>
      <c r="V55" s="74"/>
      <c r="AC55" s="2" t="s">
        <v>79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4"/>
      <c r="H56" s="64"/>
      <c r="I56" s="64"/>
      <c r="J56" s="64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5"/>
      <c r="V56" s="76"/>
      <c r="AC56" s="2" t="s">
        <v>80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5"/>
      <c r="H57" s="65"/>
      <c r="I57" s="65"/>
      <c r="J57" s="65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1"/>
      <c r="V57" s="72"/>
      <c r="AC57" s="2" t="s">
        <v>81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3"/>
      <c r="H58" s="62"/>
      <c r="I58" s="63"/>
      <c r="J58" s="63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3"/>
      <c r="V58" s="74"/>
      <c r="AC58" s="2" t="s">
        <v>82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3"/>
      <c r="H59" s="62"/>
      <c r="I59" s="63"/>
      <c r="J59" s="63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3"/>
      <c r="V59" s="74"/>
      <c r="AC59" s="2" t="s">
        <v>83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3"/>
      <c r="H60" s="62"/>
      <c r="I60" s="63"/>
      <c r="J60" s="63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3"/>
      <c r="V60" s="74"/>
      <c r="AC60" s="2" t="s">
        <v>84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3"/>
      <c r="H61" s="62"/>
      <c r="I61" s="63"/>
      <c r="J61" s="63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3"/>
      <c r="V61" s="74"/>
      <c r="AC61" s="2" t="s">
        <v>85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3"/>
      <c r="H62" s="62"/>
      <c r="I62" s="63"/>
      <c r="J62" s="63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3"/>
      <c r="V62" s="74"/>
      <c r="AC62" s="2" t="s">
        <v>86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3"/>
      <c r="H63" s="62"/>
      <c r="I63" s="63"/>
      <c r="J63" s="63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3"/>
      <c r="V63" s="74"/>
      <c r="AC63" s="2" t="s">
        <v>87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3"/>
      <c r="H64" s="62"/>
      <c r="I64" s="63"/>
      <c r="J64" s="63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3"/>
      <c r="V64" s="74"/>
      <c r="AC64" s="2" t="s">
        <v>88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3"/>
      <c r="H65" s="62"/>
      <c r="I65" s="63"/>
      <c r="J65" s="63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3"/>
      <c r="V65" s="74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4"/>
      <c r="H66" s="64"/>
      <c r="I66" s="64"/>
      <c r="J66" s="64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5"/>
      <c r="V66" s="76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A1:C1"/>
    <mergeCell ref="A3:B4"/>
    <mergeCell ref="C3:D3"/>
    <mergeCell ref="E3:F3"/>
    <mergeCell ref="G3:N3"/>
    <mergeCell ref="S3:V3"/>
    <mergeCell ref="C4:D4"/>
    <mergeCell ref="E4:F4"/>
    <mergeCell ref="G4:N4"/>
    <mergeCell ref="O4:R4"/>
    <mergeCell ref="S4:V4"/>
    <mergeCell ref="O3:R3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D15:D16"/>
    <mergeCell ref="K15:K16"/>
    <mergeCell ref="L15:N15"/>
    <mergeCell ref="J8:K8"/>
    <mergeCell ref="L8:N8"/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</mergeCells>
  <phoneticPr fontId="3"/>
  <dataValidations count="4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$Y$17:$Y$25</formula1>
    </dataValidation>
    <dataValidation type="list" allowBlank="1" showInputMessage="1" showErrorMessage="1" sqref="G17:G66" xr:uid="{93326603-31C7-4B6D-AD20-54B39FAF3431}">
      <formula1>$AB$17:$AB$19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2024-03-25T04:43:05Z</dcterms:modified>
</cp:coreProperties>
</file>