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mak\Documents\17_西東京大会\R07_30\02_エントリーシート\"/>
    </mc:Choice>
  </mc:AlternateContent>
  <xr:revisionPtr revIDLastSave="0" documentId="13_ncr:1_{7A237900-4C78-44CB-A7CF-AA4D9740D79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男子" sheetId="1" r:id="rId1"/>
    <sheet name="女子" sheetId="4" r:id="rId2"/>
  </sheets>
  <definedNames>
    <definedName name="_xlnm.Print_Area" localSheetId="1">女子!$A$1:$V$66</definedName>
    <definedName name="_xlnm.Print_Area" localSheetId="0">男子!$A$1:$V$66</definedName>
    <definedName name="_xlnm.Print_Titles" localSheetId="1">女子!$14:$16</definedName>
    <definedName name="_xlnm.Print_Titles" localSheetId="0">男子!$14:$16</definedName>
    <definedName name="女_プロ順">女子!$T$17:$T$66</definedName>
    <definedName name="女_一覧">女子!$A$17:$V$66</definedName>
    <definedName name="女_参加C_A">女子!$K$17:$K$66</definedName>
    <definedName name="女_参加C_B">女子!$O$17:$O$66</definedName>
    <definedName name="男_プロ順">男子!$T$17:$T$66</definedName>
    <definedName name="男_一覧">男子!$A$17:$V$66</definedName>
    <definedName name="男_参加C_A">男子!$K$17:$K$66</definedName>
    <definedName name="男_参加C_B">男子!$O$17:$O$66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4" l="1"/>
  <c r="C7" i="4"/>
  <c r="J7" i="1"/>
  <c r="W18" i="1"/>
  <c r="E7" i="4"/>
  <c r="W22" i="4"/>
  <c r="W21" i="4"/>
  <c r="W20" i="4"/>
  <c r="W19" i="4"/>
  <c r="W18" i="4"/>
  <c r="W17" i="4"/>
  <c r="S4" i="4"/>
  <c r="O4" i="4"/>
  <c r="G4" i="4"/>
  <c r="E4" i="4"/>
  <c r="C4" i="4"/>
  <c r="C14" i="4" s="1"/>
  <c r="C3" i="4"/>
  <c r="A1" i="4"/>
  <c r="AE5" i="1"/>
  <c r="AD5" i="1"/>
  <c r="AI6" i="1"/>
  <c r="AI7" i="1"/>
  <c r="AI8" i="1"/>
  <c r="AI9" i="1"/>
  <c r="AI5" i="1"/>
  <c r="AH6" i="1"/>
  <c r="AH7" i="1"/>
  <c r="AH8" i="1"/>
  <c r="AH9" i="1"/>
  <c r="AH5" i="1"/>
  <c r="AG6" i="1"/>
  <c r="AG7" i="1"/>
  <c r="AG8" i="1"/>
  <c r="AG9" i="1"/>
  <c r="AG5" i="1"/>
  <c r="AF6" i="1"/>
  <c r="AF7" i="1"/>
  <c r="AF8" i="1"/>
  <c r="AF9" i="1"/>
  <c r="AF5" i="1"/>
  <c r="AE6" i="1"/>
  <c r="AE7" i="1"/>
  <c r="AE8" i="1"/>
  <c r="AE9" i="1"/>
  <c r="AD6" i="1"/>
  <c r="AD7" i="1"/>
  <c r="AD8" i="1"/>
  <c r="AD9" i="1"/>
  <c r="AC5" i="1"/>
  <c r="AC9" i="1"/>
  <c r="AC8" i="1"/>
  <c r="AC7" i="1"/>
  <c r="AC6" i="1"/>
  <c r="AB5" i="1"/>
  <c r="AB6" i="1"/>
  <c r="AB7" i="1"/>
  <c r="AB8" i="1"/>
  <c r="AB9" i="1"/>
  <c r="AA6" i="1"/>
  <c r="AA7" i="1"/>
  <c r="AA8" i="1"/>
  <c r="AA9" i="1"/>
  <c r="AA5" i="1"/>
  <c r="Z6" i="1"/>
  <c r="Z7" i="1"/>
  <c r="Z8" i="1"/>
  <c r="Z9" i="1"/>
  <c r="Z5" i="1"/>
  <c r="F66" i="4"/>
  <c r="F62" i="4"/>
  <c r="F58" i="4"/>
  <c r="F54" i="4"/>
  <c r="F50" i="4"/>
  <c r="F46" i="4"/>
  <c r="F42" i="4"/>
  <c r="F38" i="4"/>
  <c r="F34" i="4"/>
  <c r="F30" i="4"/>
  <c r="F26" i="4"/>
  <c r="E20" i="4"/>
  <c r="F17" i="4"/>
  <c r="E66" i="4"/>
  <c r="E62" i="4"/>
  <c r="E58" i="4"/>
  <c r="E54" i="4"/>
  <c r="E50" i="4"/>
  <c r="E46" i="4"/>
  <c r="E42" i="4"/>
  <c r="E38" i="4"/>
  <c r="E34" i="4"/>
  <c r="E30" i="4"/>
  <c r="E26" i="4"/>
  <c r="F22" i="4"/>
  <c r="F65" i="4"/>
  <c r="F61" i="4"/>
  <c r="F57" i="4"/>
  <c r="F53" i="4"/>
  <c r="F49" i="4"/>
  <c r="F45" i="4"/>
  <c r="F41" i="4"/>
  <c r="F37" i="4"/>
  <c r="F33" i="4"/>
  <c r="F29" i="4"/>
  <c r="F25" i="4"/>
  <c r="E22" i="4"/>
  <c r="F19" i="4"/>
  <c r="F23" i="4"/>
  <c r="E63" i="4"/>
  <c r="E43" i="4"/>
  <c r="E31" i="4"/>
  <c r="F20" i="4"/>
  <c r="E65" i="4"/>
  <c r="E61" i="4"/>
  <c r="E57" i="4"/>
  <c r="E53" i="4"/>
  <c r="E49" i="4"/>
  <c r="E45" i="4"/>
  <c r="E41" i="4"/>
  <c r="E37" i="4"/>
  <c r="E33" i="4"/>
  <c r="E29" i="4"/>
  <c r="E25" i="4"/>
  <c r="E19" i="4"/>
  <c r="E51" i="4"/>
  <c r="E35" i="4"/>
  <c r="F64" i="4"/>
  <c r="F60" i="4"/>
  <c r="F56" i="4"/>
  <c r="F52" i="4"/>
  <c r="F48" i="4"/>
  <c r="F44" i="4"/>
  <c r="F40" i="4"/>
  <c r="F36" i="4"/>
  <c r="F32" i="4"/>
  <c r="F28" i="4"/>
  <c r="F24" i="4"/>
  <c r="F21" i="4"/>
  <c r="E59" i="4"/>
  <c r="E47" i="4"/>
  <c r="E39" i="4"/>
  <c r="E23" i="4"/>
  <c r="E64" i="4"/>
  <c r="E60" i="4"/>
  <c r="E56" i="4"/>
  <c r="E52" i="4"/>
  <c r="E48" i="4"/>
  <c r="E44" i="4"/>
  <c r="E40" i="4"/>
  <c r="E36" i="4"/>
  <c r="E32" i="4"/>
  <c r="E28" i="4"/>
  <c r="E24" i="4"/>
  <c r="E21" i="4"/>
  <c r="F18" i="4"/>
  <c r="F63" i="4"/>
  <c r="F59" i="4"/>
  <c r="F55" i="4"/>
  <c r="F51" i="4"/>
  <c r="F47" i="4"/>
  <c r="F43" i="4"/>
  <c r="F39" i="4"/>
  <c r="F35" i="4"/>
  <c r="F31" i="4"/>
  <c r="F27" i="4"/>
  <c r="E18" i="4"/>
  <c r="E55" i="4"/>
  <c r="E27" i="4"/>
  <c r="E17" i="4"/>
  <c r="W16" i="4" l="1"/>
  <c r="C8" i="1"/>
  <c r="W15" i="4"/>
  <c r="J8" i="1" l="1"/>
  <c r="C7" i="1"/>
  <c r="O7" i="4" l="1"/>
  <c r="S7" i="4" s="1"/>
  <c r="W22" i="1"/>
  <c r="W21" i="1"/>
  <c r="W20" i="1"/>
  <c r="W19" i="1"/>
  <c r="W17" i="1"/>
  <c r="E8" i="1" l="1"/>
  <c r="C9" i="1"/>
  <c r="W15" i="1"/>
  <c r="W16" i="1"/>
  <c r="C14" i="1"/>
  <c r="O8" i="1" l="1"/>
  <c r="S8" i="1" s="1"/>
  <c r="F62" i="1"/>
  <c r="E57" i="1"/>
  <c r="F57" i="1"/>
  <c r="F64" i="1"/>
  <c r="F59" i="1"/>
  <c r="F61" i="1"/>
  <c r="E60" i="1"/>
  <c r="F60" i="1"/>
  <c r="F65" i="1"/>
  <c r="F66" i="1"/>
  <c r="E61" i="1"/>
  <c r="E66" i="1"/>
  <c r="E64" i="1"/>
  <c r="F63" i="1"/>
  <c r="E65" i="1"/>
  <c r="E63" i="1"/>
  <c r="E62" i="1"/>
  <c r="E59" i="1"/>
  <c r="F58" i="1"/>
  <c r="E58" i="1"/>
  <c r="O7" i="1" l="1"/>
  <c r="J9" i="1"/>
  <c r="O9" i="1" s="1"/>
  <c r="E7" i="1"/>
  <c r="E9" i="1" s="1"/>
  <c r="F23" i="1"/>
  <c r="F41" i="1"/>
  <c r="F19" i="1"/>
  <c r="E54" i="1"/>
  <c r="F48" i="1"/>
  <c r="F46" i="1"/>
  <c r="F40" i="1"/>
  <c r="F31" i="1"/>
  <c r="E17" i="1"/>
  <c r="E49" i="1"/>
  <c r="E24" i="1"/>
  <c r="E19" i="1"/>
  <c r="E41" i="1"/>
  <c r="F52" i="1"/>
  <c r="F29" i="1"/>
  <c r="E27" i="1"/>
  <c r="E52" i="1"/>
  <c r="E44" i="1"/>
  <c r="E23" i="1"/>
  <c r="E55" i="1"/>
  <c r="F42" i="1"/>
  <c r="F35" i="1"/>
  <c r="E34" i="1"/>
  <c r="E32" i="1"/>
  <c r="F37" i="1"/>
  <c r="F36" i="1"/>
  <c r="E38" i="1"/>
  <c r="F22" i="1"/>
  <c r="F43" i="1"/>
  <c r="F34" i="1"/>
  <c r="E45" i="1"/>
  <c r="E40" i="1"/>
  <c r="F54" i="1"/>
  <c r="F26" i="1"/>
  <c r="F30" i="1"/>
  <c r="E21" i="1"/>
  <c r="F51" i="1"/>
  <c r="F39" i="1"/>
  <c r="F27" i="1"/>
  <c r="F50" i="1"/>
  <c r="F56" i="1"/>
  <c r="E31" i="1"/>
  <c r="E25" i="1"/>
  <c r="F45" i="1"/>
  <c r="E18" i="1"/>
  <c r="E30" i="1"/>
  <c r="E56" i="1"/>
  <c r="F38" i="1"/>
  <c r="F44" i="1"/>
  <c r="E42" i="1"/>
  <c r="F25" i="1"/>
  <c r="F47" i="1"/>
  <c r="E47" i="1"/>
  <c r="E48" i="1"/>
  <c r="E53" i="1"/>
  <c r="E22" i="1"/>
  <c r="F24" i="1"/>
  <c r="F32" i="1"/>
  <c r="E33" i="1"/>
  <c r="E50" i="1"/>
  <c r="E46" i="1"/>
  <c r="F49" i="1"/>
  <c r="E35" i="1"/>
  <c r="F18" i="1"/>
  <c r="E26" i="1"/>
  <c r="F55" i="1"/>
  <c r="F17" i="1"/>
  <c r="E51" i="1"/>
  <c r="F53" i="1"/>
  <c r="E43" i="1"/>
  <c r="F33" i="1"/>
  <c r="E20" i="1"/>
  <c r="F20" i="1"/>
  <c r="E39" i="1"/>
  <c r="E36" i="1"/>
  <c r="E29" i="1"/>
  <c r="F28" i="1"/>
  <c r="F21" i="1"/>
  <c r="E28" i="1"/>
  <c r="E37" i="1"/>
  <c r="S7" i="1" l="1"/>
  <c r="S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39ADA3E9-203B-4685-8814-C03D27D2374E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FC960435-1322-4F6F-851F-F22D6684CC7E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H17" authorId="0" shapeId="0" xr:uid="{2E1BA976-1667-4807-86D7-CE07C5D912AF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36453FE8-1B4F-4931-BE2D-B4B1D93D5FC6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2116F102-55A2-4108-A0F8-FB67B6403EB5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520E0F37-A412-4BC0-81BB-75336F80E6A6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A99DCCC4-69C9-4131-A956-FE341CFD2C9E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096F3F0B-1909-4923-A4C4-F50E3E5A4926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EAE8CCD0-4CB0-4B68-9B8E-332A05BF8428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B89FB8F8-6B0D-4BF1-B94F-E7280FD6E398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5F37FF46-D464-4BEA-9BEB-13F459CFD0C7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ECF4824A-5D7F-4FBD-8F05-887EBF3123A5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F131BF74-57C2-4CBC-804C-94F268119A79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62927CFF-0511-4339-AB8E-0F9BC44AC551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
複数出場する際はチーム名にA・B・Cと付けてを記入する
※以下同じ</t>
        </r>
      </text>
    </comment>
    <comment ref="T17" authorId="0" shapeId="0" xr:uid="{C0A0B16F-AC61-4EE6-A520-5E4A40D1A517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570EAE13-4A2F-479E-9302-44046DB0950A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8ACC1994-C9EC-4B1D-9B28-67C515BBE639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71C0ED0C-80AC-4EDC-94ED-CFB6DE4167BD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9A80800A-9AC8-48E0-9D32-00420E56D688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H17" authorId="0" shapeId="0" xr:uid="{2FF04F5E-BFA6-458A-894D-B29E2F3DFD8D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2E257613-BFA4-42AF-93F3-7A75952CB469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BDBA88B1-1188-47B3-932E-7548B500DA93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35841A54-614C-404C-8AD7-4ED3BCB86E91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CFE51D19-DFD4-4837-9AE8-CA91CF91D64B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1E5ABEFD-EE1C-4526-A07C-979B63A2C641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D60BB482-D06A-47E7-AF65-F147D98B3B89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8EEDDF83-EF11-4871-9756-BFDDF4D93BD5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5674AAB1-3316-4C33-A80E-4E6DE4E26A15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0208AB8D-3906-486B-9B99-77B519295B94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2F1540E8-13C9-43DD-9C7E-72EB380DEF03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42FC723D-6271-4311-AA94-A0A128E9BF0E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
複数出場する際はチーム名にA・B・Cと付けてを記入する
※以下同じ</t>
        </r>
      </text>
    </comment>
    <comment ref="T17" authorId="0" shapeId="0" xr:uid="{0F9037C6-8D0E-4EE6-B8E0-2D59C7F5B80C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A5533B1A-A7D4-407B-A473-F4BDA8CF1950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6B712AC8-8E9E-48C1-B750-6D8F43ACDD1F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sharedStrings.xml><?xml version="1.0" encoding="utf-8"?>
<sst xmlns="http://schemas.openxmlformats.org/spreadsheetml/2006/main" count="213" uniqueCount="109">
  <si>
    <t>（</t>
    <phoneticPr fontId="3"/>
  </si>
  <si>
    <t>)</t>
    <phoneticPr fontId="3"/>
  </si>
  <si>
    <t>番号</t>
    <rPh sb="0" eb="2">
      <t>バンゴウ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</si>
  <si>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</si>
  <si>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</si>
  <si>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姓ﾌﾘｶﾞﾅ</t>
    <rPh sb="0" eb="1">
      <t>セイ</t>
    </rPh>
    <phoneticPr fontId="3"/>
  </si>
  <si>
    <t>名ﾌﾘｶﾞﾅ</t>
    <rPh sb="0" eb="1">
      <t>ナ</t>
    </rPh>
    <phoneticPr fontId="3"/>
  </si>
  <si>
    <t>出場種目</t>
    <rPh sb="0" eb="2">
      <t>シュツジョウ</t>
    </rPh>
    <rPh sb="2" eb="4">
      <t>シュモク</t>
    </rPh>
    <phoneticPr fontId="3"/>
  </si>
  <si>
    <t>個人１</t>
    <rPh sb="0" eb="2">
      <t>コジン</t>
    </rPh>
    <phoneticPr fontId="3"/>
  </si>
  <si>
    <t>個人２</t>
    <rPh sb="0" eb="2">
      <t>コジン</t>
    </rPh>
    <phoneticPr fontId="3"/>
  </si>
  <si>
    <t>西東京陸上競技大会　申込一覧表</t>
    <rPh sb="0" eb="1">
      <t>ニシ</t>
    </rPh>
    <rPh sb="1" eb="3">
      <t>トウキョウ</t>
    </rPh>
    <rPh sb="3" eb="5">
      <t>リクジョウ</t>
    </rPh>
    <rPh sb="5" eb="7">
      <t>キョウギ</t>
    </rPh>
    <rPh sb="7" eb="9">
      <t>タイカイ</t>
    </rPh>
    <rPh sb="10" eb="12">
      <t>モウシコミ</t>
    </rPh>
    <rPh sb="12" eb="14">
      <t>イチラン</t>
    </rPh>
    <rPh sb="14" eb="15">
      <t>ヒョウ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</si>
  <si>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</si>
  <si>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</si>
  <si>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メールアドレス</t>
    <phoneticPr fontId="3"/>
  </si>
  <si>
    <t>分</t>
    <rPh sb="0" eb="1">
      <t>フン</t>
    </rPh>
    <phoneticPr fontId="3"/>
  </si>
  <si>
    <t>ベスト記録</t>
    <rPh sb="3" eb="5">
      <t>キロク</t>
    </rPh>
    <phoneticPr fontId="3"/>
  </si>
  <si>
    <t>延べ人数</t>
    <rPh sb="0" eb="1">
      <t>ノ</t>
    </rPh>
    <rPh sb="2" eb="4">
      <t>ニンズウ</t>
    </rPh>
    <phoneticPr fontId="3"/>
  </si>
  <si>
    <t>単価</t>
    <rPh sb="0" eb="2">
      <t>タンカ</t>
    </rPh>
    <phoneticPr fontId="3"/>
  </si>
  <si>
    <t>計</t>
    <rPh sb="0" eb="1">
      <t>ケイ</t>
    </rPh>
    <phoneticPr fontId="3"/>
  </si>
  <si>
    <t>リレーチーム数</t>
    <rPh sb="6" eb="7">
      <t>スウ</t>
    </rPh>
    <phoneticPr fontId="3"/>
  </si>
  <si>
    <t>参加費計</t>
    <rPh sb="0" eb="3">
      <t>サンカヒ</t>
    </rPh>
    <rPh sb="3" eb="4">
      <t>ケイ</t>
    </rPh>
    <phoneticPr fontId="3"/>
  </si>
  <si>
    <r>
      <rPr>
        <sz val="14"/>
        <rFont val="ＭＳ ゴシック"/>
        <family val="3"/>
        <charset val="128"/>
      </rPr>
      <t>団体名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(下段に略称６文字以内)</t>
    </r>
    <rPh sb="0" eb="2">
      <t>ダンタイ</t>
    </rPh>
    <rPh sb="2" eb="3">
      <t>メイ</t>
    </rPh>
    <rPh sb="5" eb="7">
      <t>ゲダン</t>
    </rPh>
    <rPh sb="8" eb="10">
      <t>リャクショウ</t>
    </rPh>
    <rPh sb="11" eb="13">
      <t>モジ</t>
    </rPh>
    <rPh sb="13" eb="15">
      <t>イナイ</t>
    </rPh>
    <phoneticPr fontId="3"/>
  </si>
  <si>
    <t>学年</t>
    <rPh sb="0" eb="2">
      <t>ガクネン</t>
    </rPh>
    <phoneticPr fontId="3"/>
  </si>
  <si>
    <t>団体名</t>
    <rPh sb="0" eb="2">
      <t>ダンタイ</t>
    </rPh>
    <rPh sb="2" eb="3">
      <t>メイ</t>
    </rPh>
    <phoneticPr fontId="3"/>
  </si>
  <si>
    <t>リレー(チーム名)
※10文字以内で</t>
    <rPh sb="7" eb="8">
      <t>メイ</t>
    </rPh>
    <rPh sb="13" eb="15">
      <t>モジ</t>
    </rPh>
    <rPh sb="15" eb="17">
      <t>イナイ</t>
    </rPh>
    <phoneticPr fontId="3"/>
  </si>
  <si>
    <t>一_100</t>
    <rPh sb="0" eb="1">
      <t>イチ</t>
    </rPh>
    <phoneticPr fontId="3"/>
  </si>
  <si>
    <t>一般100m</t>
    <rPh sb="0" eb="2">
      <t>イッパン</t>
    </rPh>
    <phoneticPr fontId="3"/>
  </si>
  <si>
    <t>一_1500</t>
    <rPh sb="0" eb="1">
      <t>イチ</t>
    </rPh>
    <phoneticPr fontId="3"/>
  </si>
  <si>
    <t>一般1500m</t>
    <rPh sb="0" eb="2">
      <t>イッパン</t>
    </rPh>
    <phoneticPr fontId="3"/>
  </si>
  <si>
    <t>一_5000</t>
    <rPh sb="0" eb="1">
      <t>イチ</t>
    </rPh>
    <phoneticPr fontId="3"/>
  </si>
  <si>
    <t>一般5000m</t>
    <rPh sb="0" eb="2">
      <t>イッパン</t>
    </rPh>
    <phoneticPr fontId="3"/>
  </si>
  <si>
    <t>一_幅</t>
    <rPh sb="0" eb="1">
      <t>イチ</t>
    </rPh>
    <rPh sb="2" eb="3">
      <t>ハバ</t>
    </rPh>
    <phoneticPr fontId="3"/>
  </si>
  <si>
    <t>一般幅跳</t>
    <rPh sb="0" eb="2">
      <t>イッパン</t>
    </rPh>
    <rPh sb="2" eb="3">
      <t>ハバ</t>
    </rPh>
    <rPh sb="3" eb="4">
      <t>ト</t>
    </rPh>
    <phoneticPr fontId="3"/>
  </si>
  <si>
    <t>一40_3000</t>
    <rPh sb="0" eb="1">
      <t>イチ</t>
    </rPh>
    <phoneticPr fontId="3"/>
  </si>
  <si>
    <t>一50_3000</t>
    <rPh sb="0" eb="1">
      <t>イチ</t>
    </rPh>
    <phoneticPr fontId="3"/>
  </si>
  <si>
    <t>一_3000</t>
    <rPh sb="0" eb="1">
      <t>イチ</t>
    </rPh>
    <phoneticPr fontId="3"/>
  </si>
  <si>
    <t>一般3000m</t>
    <rPh sb="0" eb="2">
      <t>イッパン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</si>
  <si>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</si>
  <si>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</si>
  <si>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-</t>
    <phoneticPr fontId="3"/>
  </si>
  <si>
    <t>生年月日</t>
    <rPh sb="0" eb="4">
      <t>セイネンガッピ</t>
    </rPh>
    <phoneticPr fontId="3"/>
  </si>
  <si>
    <t>連絡先住所</t>
    <phoneticPr fontId="3"/>
  </si>
  <si>
    <t>壮年40_3000m</t>
    <rPh sb="0" eb="2">
      <t>ソウネン</t>
    </rPh>
    <phoneticPr fontId="3"/>
  </si>
  <si>
    <t>壮年50_3000m</t>
    <rPh sb="0" eb="2">
      <t>ソウネン</t>
    </rPh>
    <phoneticPr fontId="3"/>
  </si>
  <si>
    <t>アスリートビブス</t>
    <phoneticPr fontId="3"/>
  </si>
  <si>
    <t>西暦年</t>
    <rPh sb="0" eb="3">
      <t>セイレキネン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</si>
  <si>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</si>
  <si>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</si>
  <si>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秒
ｍ</t>
  </si>
  <si>
    <r>
      <rPr>
        <sz val="5"/>
        <rFont val="ＭＳ ゴシック"/>
        <family val="3"/>
        <charset val="128"/>
      </rPr>
      <t>1/100秒</t>
    </r>
    <r>
      <rPr>
        <sz val="6"/>
        <rFont val="ＭＳ ゴシック"/>
        <family val="3"/>
        <charset val="128"/>
      </rPr>
      <t xml:space="preserve">
㎝</t>
    </r>
    <phoneticPr fontId="3"/>
  </si>
  <si>
    <t>開催日</t>
    <rPh sb="0" eb="3">
      <t>カイサイビ</t>
    </rPh>
    <phoneticPr fontId="3"/>
  </si>
  <si>
    <t>北海道</t>
  </si>
  <si>
    <t>プロ掲載順</t>
    <phoneticPr fontId="3"/>
  </si>
  <si>
    <t>日本陸連登録情報</t>
    <rPh sb="0" eb="8">
      <t>ニホンリクレントウロクジョウホウ</t>
    </rPh>
    <phoneticPr fontId="3"/>
  </si>
  <si>
    <t>登録都道府県</t>
    <rPh sb="0" eb="2">
      <t>トウロク</t>
    </rPh>
    <rPh sb="2" eb="6">
      <t>トドウフケン</t>
    </rPh>
    <phoneticPr fontId="3"/>
  </si>
  <si>
    <t>ＩＤ</t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</si>
  <si>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</si>
  <si>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</si>
  <si>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</si>
  <si>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</si>
  <si>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</si>
  <si>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</si>
  <si>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</si>
  <si>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</si>
  <si>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</si>
  <si>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</si>
  <si>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</si>
  <si>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</si>
  <si>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</si>
  <si>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</si>
  <si>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</si>
  <si>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</si>
  <si>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</si>
  <si>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</si>
  <si>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</si>
  <si>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</si>
  <si>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</si>
  <si>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</si>
  <si>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</si>
  <si>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</si>
  <si>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</si>
  <si>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</si>
  <si>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</si>
  <si>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</si>
  <si>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</si>
  <si>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</si>
  <si>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</si>
  <si>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</si>
  <si>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</si>
  <si>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</si>
  <si>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</si>
  <si>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</si>
  <si>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</si>
  <si>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</si>
  <si>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</si>
  <si>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</si>
  <si>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</si>
  <si>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</si>
  <si>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</si>
  <si>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</si>
  <si>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</si>
  <si>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</si>
  <si>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  <rPh sb="0" eb="2">
      <t>コクガイ</t>
    </rPh>
    <phoneticPr fontId="3"/>
  </si>
  <si>
    <t>W列から右側は修正しないでください。</t>
    <rPh sb="1" eb="2">
      <t>レツ</t>
    </rPh>
    <rPh sb="4" eb="6">
      <t>ミギガワ</t>
    </rPh>
    <rPh sb="7" eb="9">
      <t>シュウセイ</t>
    </rPh>
    <phoneticPr fontId="3"/>
  </si>
  <si>
    <t>（</t>
  </si>
  <si>
    <t>)</t>
  </si>
  <si>
    <t>一般男子(高校生)</t>
    <rPh sb="0" eb="2">
      <t>イッパン</t>
    </rPh>
    <rPh sb="2" eb="4">
      <t>ダンシ</t>
    </rPh>
    <rPh sb="5" eb="8">
      <t>コウコウセイ</t>
    </rPh>
    <phoneticPr fontId="3"/>
  </si>
  <si>
    <t>一般女子(高校生)</t>
    <rPh sb="0" eb="2">
      <t>イッパン</t>
    </rPh>
    <rPh sb="2" eb="4">
      <t>ジョシ</t>
    </rPh>
    <rPh sb="5" eb="8">
      <t>コウコウセイ</t>
    </rPh>
    <phoneticPr fontId="3"/>
  </si>
  <si>
    <r>
      <t>※　黄色欄は自動計算します。
※　リレーは、団体内で複数出場する際でチーム名が同じ場合には、Ａ、Ｂ、Ｃなどと付けてください。チーム内でのプロ掲載順を必ず記入してください。
　　記入がない場合(上から順にします)には、参加費の計算ができません。
※　</t>
    </r>
    <r>
      <rPr>
        <u val="double"/>
        <sz val="8.5"/>
        <rFont val="ＭＳ ゴシック"/>
        <family val="3"/>
        <charset val="128"/>
      </rPr>
      <t>日本陸連登録情報は、必ずご記入ください。記入がない場合には、参加をご遠慮いただきます。</t>
    </r>
    <r>
      <rPr>
        <sz val="8.5"/>
        <rFont val="ＭＳ ゴシック"/>
        <family val="3"/>
        <charset val="128"/>
      </rPr>
      <t xml:space="preserve">
※　入力したシートにファイル名「西東京_＊＊＊＊.xlsx」（＊＊＊＊は団体名頭４文字）で保存し、E-mail:nishitokyo.aoc+entry@gmail.com　へ添付ファイルで送信してく
　ださい。　送信後、参加費を郵便振替でお送りください。
※　シートは男女別に作成し、どちらかであっても消去しないで送ってください。
※　書式の変更はしないで、送信してください。また、50人以上の参加の場合には、別ファイルにしてください。
※　生年月日は、「yyyy.m.d」の形式で必ず、記入してください。</t>
    </r>
    <rPh sb="65" eb="66">
      <t>ナイ</t>
    </rPh>
    <rPh sb="70" eb="72">
      <t>ケイサイ</t>
    </rPh>
    <rPh sb="72" eb="73">
      <t>ジュン</t>
    </rPh>
    <rPh sb="74" eb="75">
      <t>カナラ</t>
    </rPh>
    <rPh sb="76" eb="78">
      <t>キニュウ</t>
    </rPh>
    <rPh sb="88" eb="90">
      <t>キニュウ</t>
    </rPh>
    <rPh sb="93" eb="95">
      <t>バアイ</t>
    </rPh>
    <rPh sb="96" eb="97">
      <t>ウエ</t>
    </rPh>
    <rPh sb="99" eb="100">
      <t>ジュン</t>
    </rPh>
    <rPh sb="108" eb="111">
      <t>サンカヒ</t>
    </rPh>
    <rPh sb="112" eb="114">
      <t>ケイサン</t>
    </rPh>
    <rPh sb="124" eb="132">
      <t>ニホンリクレントウロクジョウホウ</t>
    </rPh>
    <rPh sb="134" eb="135">
      <t>カナラ</t>
    </rPh>
    <rPh sb="137" eb="139">
      <t>キニュウ</t>
    </rPh>
    <rPh sb="144" eb="146">
      <t>キニュウ</t>
    </rPh>
    <rPh sb="149" eb="151">
      <t>バアイ</t>
    </rPh>
    <rPh sb="154" eb="156">
      <t>サンカ</t>
    </rPh>
    <rPh sb="158" eb="160">
      <t>エンリョ</t>
    </rPh>
    <rPh sb="275" eb="278">
      <t>ソウシンゴ</t>
    </rPh>
    <rPh sb="303" eb="305">
      <t>ダンジョ</t>
    </rPh>
    <rPh sb="305" eb="306">
      <t>ベツ</t>
    </rPh>
    <rPh sb="307" eb="309">
      <t>サクセイ</t>
    </rPh>
    <rPh sb="320" eb="322">
      <t>ショウキョ</t>
    </rPh>
    <rPh sb="326" eb="327">
      <t>オク</t>
    </rPh>
    <rPh sb="337" eb="339">
      <t>ショシキ</t>
    </rPh>
    <rPh sb="340" eb="342">
      <t>ヘンコウ</t>
    </rPh>
    <rPh sb="348" eb="350">
      <t>ソウシン</t>
    </rPh>
    <rPh sb="362" eb="365">
      <t>ニンイジョウ</t>
    </rPh>
    <rPh sb="366" eb="368">
      <t>サンカ</t>
    </rPh>
    <rPh sb="369" eb="371">
      <t>バアイ</t>
    </rPh>
    <rPh sb="374" eb="375">
      <t>ベツ</t>
    </rPh>
    <rPh sb="390" eb="394">
      <t>セイネンガッピ</t>
    </rPh>
    <rPh sb="407" eb="409">
      <t>ケイシキ</t>
    </rPh>
    <rPh sb="410" eb="411">
      <t>カナラ</t>
    </rPh>
    <rPh sb="413" eb="4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</si>
</sst>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第&quot;General&quot;回&quot;"/>
    <numFmt numFmtId="177" formatCode="#,###;;"/>
    <numFmt numFmtId="178" formatCode="00"/>
    <numFmt numFmtId="179" formatCode="00000000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5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u val="double"/>
      <sz val="8.5"/>
      <name val="ＭＳ ゴシック"/>
      <family val="3"/>
      <charset val="128"/>
    </font>
    <font>
      <sz val="10"/>
      <color rgb="FFFFC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26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right" vertical="center"/>
    </xf>
    <xf numFmtId="176" fontId="2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38" fontId="4" fillId="3" borderId="18" xfId="1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 shrinkToFit="1"/>
    </xf>
    <xf numFmtId="178" fontId="4" fillId="0" borderId="59" xfId="0" applyNumberFormat="1" applyFont="1" applyBorder="1" applyAlignment="1" applyProtection="1">
      <alignment vertical="center" shrinkToFit="1"/>
      <protection locked="0"/>
    </xf>
    <xf numFmtId="178" fontId="4" fillId="0" borderId="4" xfId="0" applyNumberFormat="1" applyFont="1" applyBorder="1" applyAlignment="1" applyProtection="1">
      <alignment vertical="center" shrinkToFit="1"/>
      <protection locked="0"/>
    </xf>
    <xf numFmtId="178" fontId="4" fillId="0" borderId="60" xfId="0" applyNumberFormat="1" applyFont="1" applyBorder="1" applyAlignment="1" applyProtection="1">
      <alignment vertical="center" shrinkToFit="1"/>
      <protection locked="0"/>
    </xf>
    <xf numFmtId="178" fontId="4" fillId="0" borderId="20" xfId="0" applyNumberFormat="1" applyFont="1" applyBorder="1" applyAlignment="1" applyProtection="1">
      <alignment vertical="center" shrinkToFit="1"/>
      <protection locked="0"/>
    </xf>
    <xf numFmtId="178" fontId="4" fillId="0" borderId="58" xfId="0" applyNumberFormat="1" applyFont="1" applyBorder="1" applyAlignment="1" applyProtection="1">
      <alignment vertical="center" shrinkToFit="1"/>
      <protection locked="0"/>
    </xf>
    <xf numFmtId="178" fontId="4" fillId="0" borderId="11" xfId="0" applyNumberFormat="1" applyFont="1" applyBorder="1" applyAlignment="1" applyProtection="1">
      <alignment vertical="center" shrinkToFit="1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 shrinkToFit="1"/>
    </xf>
    <xf numFmtId="14" fontId="4" fillId="0" borderId="0" xfId="0" applyNumberFormat="1" applyFont="1">
      <alignment vertical="center"/>
    </xf>
    <xf numFmtId="0" fontId="4" fillId="0" borderId="6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center" vertical="center" wrapText="1" shrinkToFit="1"/>
    </xf>
    <xf numFmtId="179" fontId="5" fillId="0" borderId="66" xfId="0" applyNumberFormat="1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38" fontId="4" fillId="3" borderId="18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/>
    </xf>
    <xf numFmtId="38" fontId="4" fillId="3" borderId="23" xfId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7A38E88-5394-4CA0-9DE2-F61A9E54F77A}"/>
  </cellStyles>
  <dxfs count="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I126"/>
  <sheetViews>
    <sheetView tabSelected="1" view="pageBreakPreview" zoomScale="120" zoomScaleNormal="100" zoomScaleSheetLayoutView="120" workbookViewId="0">
      <selection activeCell="J8" sqref="J8:K8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35" ht="23.25" customHeight="1">
      <c r="A1" s="90">
        <v>30</v>
      </c>
      <c r="B1" s="90"/>
      <c r="C1" s="90"/>
      <c r="D1" s="1" t="s">
        <v>10</v>
      </c>
      <c r="O1" s="1"/>
      <c r="P1" s="1"/>
      <c r="Q1" s="1" t="s">
        <v>104</v>
      </c>
      <c r="R1" s="3"/>
      <c r="S1" s="4" t="s">
        <v>106</v>
      </c>
      <c r="T1" s="1"/>
      <c r="U1" s="4" t="s">
        <v>105</v>
      </c>
      <c r="W1" s="89" t="s">
        <v>103</v>
      </c>
    </row>
    <row r="2" spans="1:35" ht="11.25" customHeight="1">
      <c r="A2" s="5"/>
      <c r="B2" s="5"/>
      <c r="C2" s="5"/>
      <c r="D2" s="1"/>
      <c r="O2" s="1"/>
      <c r="P2" s="1"/>
      <c r="Q2" s="1"/>
      <c r="R2" s="1"/>
      <c r="W2" s="89"/>
    </row>
    <row r="3" spans="1:35" ht="20.75" customHeight="1">
      <c r="A3" s="97" t="s">
        <v>21</v>
      </c>
      <c r="B3" s="98"/>
      <c r="C3" s="99"/>
      <c r="D3" s="99"/>
      <c r="E3" s="91" t="s">
        <v>11</v>
      </c>
      <c r="F3" s="91"/>
      <c r="G3" s="91" t="s">
        <v>41</v>
      </c>
      <c r="H3" s="91"/>
      <c r="I3" s="91"/>
      <c r="J3" s="91"/>
      <c r="K3" s="91"/>
      <c r="L3" s="91"/>
      <c r="M3" s="91"/>
      <c r="N3" s="91"/>
      <c r="O3" s="91" t="s">
        <v>12</v>
      </c>
      <c r="P3" s="91"/>
      <c r="Q3" s="91"/>
      <c r="R3" s="91"/>
      <c r="S3" s="91" t="s">
        <v>13</v>
      </c>
      <c r="T3" s="91"/>
      <c r="U3" s="91"/>
      <c r="V3" s="91"/>
      <c r="W3" s="89"/>
      <c r="Z3" s="2" t="s">
        <v>50</v>
      </c>
    </row>
    <row r="4" spans="1:35" ht="20.75" customHeight="1">
      <c r="A4" s="98"/>
      <c r="B4" s="98"/>
      <c r="C4" s="127"/>
      <c r="D4" s="127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89"/>
      <c r="Z4" s="70">
        <v>45837</v>
      </c>
    </row>
    <row r="5" spans="1:35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89"/>
      <c r="Z5" s="2" t="e">
        <f>YEARFRAC(DATE($H17,$I17,$J17),$Z$4,3)</f>
        <v>#NUM!</v>
      </c>
      <c r="AA5" s="2" t="e">
        <f>YEARFRAC(DATE($H22,$I22,$J22),$Z$4,3)</f>
        <v>#NUM!</v>
      </c>
      <c r="AB5" s="2" t="e">
        <f>YEARFRAC(DATE($H27,$I27,$J27),$Z$4,3)</f>
        <v>#NUM!</v>
      </c>
      <c r="AC5" s="2" t="e">
        <f>YEARFRAC(DATE($H32,$I32,$J32),$Z$4,3)</f>
        <v>#NUM!</v>
      </c>
      <c r="AD5" s="2" t="e">
        <f>YEARFRAC(DATE($H37,$I37,$J37),$Z$4,3)</f>
        <v>#NUM!</v>
      </c>
      <c r="AE5" s="2" t="e">
        <f>YEARFRAC(DATE($H42,$I42,$J42),$Z$4,3)</f>
        <v>#NUM!</v>
      </c>
      <c r="AF5" s="2" t="e">
        <f>YEARFRAC(DATE($H47,$I47,$J47),$Z$4,3)</f>
        <v>#NUM!</v>
      </c>
      <c r="AG5" s="2" t="e">
        <f>YEARFRAC(DATE($H52,$I52,$J52),$Z$4,3)</f>
        <v>#NUM!</v>
      </c>
      <c r="AH5" s="2" t="e">
        <f>YEARFRAC(DATE($H57,$I57,$J57),$Z$4,3)</f>
        <v>#NUM!</v>
      </c>
      <c r="AI5" s="2" t="e">
        <f>YEARFRAC(DATE($H62,$I62,$J62),$Z$4,3)</f>
        <v>#NUM!</v>
      </c>
    </row>
    <row r="6" spans="1:35" ht="13.25" customHeight="1">
      <c r="A6" s="5"/>
      <c r="B6" s="46"/>
      <c r="C6" s="47" t="s">
        <v>16</v>
      </c>
      <c r="D6" s="11" t="s">
        <v>17</v>
      </c>
      <c r="E6" s="11" t="s">
        <v>18</v>
      </c>
      <c r="G6" s="14"/>
      <c r="H6" s="14"/>
      <c r="I6" s="14"/>
      <c r="J6" s="140" t="s">
        <v>19</v>
      </c>
      <c r="K6" s="140"/>
      <c r="L6" s="140" t="s">
        <v>17</v>
      </c>
      <c r="M6" s="140"/>
      <c r="N6" s="140"/>
      <c r="O6" s="140" t="s">
        <v>18</v>
      </c>
      <c r="P6" s="140"/>
      <c r="S6" s="11" t="s">
        <v>20</v>
      </c>
      <c r="W6" s="89"/>
      <c r="Z6" s="2" t="e">
        <f>YEARFRAC(DATE($H18,$I18,$J18),$Z$4,3)</f>
        <v>#NUM!</v>
      </c>
      <c r="AA6" s="2" t="e">
        <f>YEARFRAC(DATE($H23,$I23,$J23),$Z$4,3)</f>
        <v>#NUM!</v>
      </c>
      <c r="AB6" s="2" t="e">
        <f>YEARFRAC(DATE($H28,$I28,$J28),$Z$4,3)</f>
        <v>#NUM!</v>
      </c>
      <c r="AC6" s="2" t="e">
        <f>YEARFRAC(DATE($H33,$I33,$J33),$Z$4,3)</f>
        <v>#NUM!</v>
      </c>
      <c r="AD6" s="2" t="e">
        <f>YEARFRAC(DATE($H38,$I38,$J38),$Z$4,3)</f>
        <v>#NUM!</v>
      </c>
      <c r="AE6" s="2" t="e">
        <f>YEARFRAC(DATE($H43,$I43,$J43),$Z$4,3)</f>
        <v>#NUM!</v>
      </c>
      <c r="AF6" s="2" t="e">
        <f>YEARFRAC(DATE($H48,$I48,$J48),$Z$4,3)</f>
        <v>#NUM!</v>
      </c>
      <c r="AG6" s="2" t="e">
        <f>YEARFRAC(DATE($H53,$I53,$J53),$Z$4,3)</f>
        <v>#NUM!</v>
      </c>
      <c r="AH6" s="2" t="e">
        <f>YEARFRAC(DATE($H58,$I58,$J58),$Z$4,3)</f>
        <v>#NUM!</v>
      </c>
      <c r="AI6" s="2" t="e">
        <f>YEARFRAC(DATE($H63,$I63,$J63),$Z$4,3)</f>
        <v>#NUM!</v>
      </c>
    </row>
    <row r="7" spans="1:35" ht="13.25" customHeight="1">
      <c r="A7" s="5"/>
      <c r="B7" s="47" t="s">
        <v>37</v>
      </c>
      <c r="C7" s="48" t="str">
        <f>IF(COUNTA(男_参加C_A,男_参加C_B)=0,"",COUNTA(男_参加C_A,男_参加C_B))</f>
        <v/>
      </c>
      <c r="D7" s="49">
        <v>1000</v>
      </c>
      <c r="E7" s="49" t="str">
        <f>IF(OR(C7="",D7=""),"",IFERROR(C7*D7,""))</f>
        <v/>
      </c>
      <c r="G7" s="14"/>
      <c r="H7" s="14"/>
      <c r="I7" s="14"/>
      <c r="J7" s="141" t="str">
        <f>IF(AND(W16="OK",W15="OK"),IF(W20=0,"",W20),"プロ掲載順を入力")</f>
        <v/>
      </c>
      <c r="K7" s="141"/>
      <c r="L7" s="93">
        <v>2200</v>
      </c>
      <c r="M7" s="93"/>
      <c r="N7" s="93"/>
      <c r="O7" s="93" t="str">
        <f>IF(OR(J7="",L7=""),"",IFERROR(J7*L7,""))</f>
        <v/>
      </c>
      <c r="P7" s="93"/>
      <c r="S7" s="50">
        <f>IF(E7="",0,E7)+IF(O7="",0,O7)</f>
        <v>0</v>
      </c>
      <c r="W7" s="89"/>
      <c r="Z7" s="2" t="e">
        <f>YEARFRAC(DATE($H19,$I19,$J19),$Z$4,3)</f>
        <v>#NUM!</v>
      </c>
      <c r="AA7" s="2" t="e">
        <f>YEARFRAC(DATE($H24,$I24,$J24),$Z$4,3)</f>
        <v>#NUM!</v>
      </c>
      <c r="AB7" s="2" t="e">
        <f>YEARFRAC(DATE($H29,$I29,$J29),$Z$4,3)</f>
        <v>#NUM!</v>
      </c>
      <c r="AC7" s="2" t="e">
        <f>YEARFRAC(DATE($H34,$I34,$J34),$Z$4,3)</f>
        <v>#NUM!</v>
      </c>
      <c r="AD7" s="2" t="e">
        <f>YEARFRAC(DATE($H39,$I39,$J39),$Z$4,3)</f>
        <v>#NUM!</v>
      </c>
      <c r="AE7" s="2" t="e">
        <f>YEARFRAC(DATE($H44,$I44,$J44),$Z$4,3)</f>
        <v>#NUM!</v>
      </c>
      <c r="AF7" s="2" t="e">
        <f>YEARFRAC(DATE($H49,$I49,$J49),$Z$4,3)</f>
        <v>#NUM!</v>
      </c>
      <c r="AG7" s="2" t="e">
        <f>YEARFRAC(DATE($H54,$I54,$J54),$Z$4,3)</f>
        <v>#NUM!</v>
      </c>
      <c r="AH7" s="2" t="e">
        <f>YEARFRAC(DATE($H59,$I59,$J59),$Z$4,3)</f>
        <v>#NUM!</v>
      </c>
      <c r="AI7" s="2" t="e">
        <f>YEARFRAC(DATE($H64,$I64,$J64),$Z$4,3)</f>
        <v>#NUM!</v>
      </c>
    </row>
    <row r="8" spans="1:35" ht="13.25" customHeight="1">
      <c r="A8" s="5"/>
      <c r="B8" s="47" t="s">
        <v>38</v>
      </c>
      <c r="C8" s="48" t="str">
        <f>IF(女子!C7=0,"",女子!C7)</f>
        <v/>
      </c>
      <c r="D8" s="49">
        <v>1000</v>
      </c>
      <c r="E8" s="49" t="str">
        <f>IF(OR(C8="",D8=""),"",IFERROR(C8*D8,""))</f>
        <v/>
      </c>
      <c r="G8" s="14"/>
      <c r="H8" s="14"/>
      <c r="I8" s="14"/>
      <c r="J8" s="137" t="str">
        <f>IF(女子!J7=0,"",女子!J7)</f>
        <v/>
      </c>
      <c r="K8" s="138"/>
      <c r="L8" s="93">
        <v>2200</v>
      </c>
      <c r="M8" s="93"/>
      <c r="N8" s="93"/>
      <c r="O8" s="93" t="str">
        <f>IF(OR(J8="",L8=""),"",IFERROR(J8*L8,""))</f>
        <v/>
      </c>
      <c r="P8" s="93"/>
      <c r="S8" s="50">
        <f>IF(E8="",0,E8)+IF(O8="",0,O8)</f>
        <v>0</v>
      </c>
      <c r="W8" s="89"/>
      <c r="Z8" s="2" t="e">
        <f>YEARFRAC(DATE($H20,$I20,$J20),$Z$4,3)</f>
        <v>#NUM!</v>
      </c>
      <c r="AA8" s="2" t="e">
        <f>YEARFRAC(DATE($H25,$I25,$J25),$Z$4,3)</f>
        <v>#NUM!</v>
      </c>
      <c r="AB8" s="2" t="e">
        <f>YEARFRAC(DATE($H30,$I30,$J30),$Z$4,3)</f>
        <v>#NUM!</v>
      </c>
      <c r="AC8" s="2" t="e">
        <f>YEARFRAC(DATE($H35,$I35,$J35),$Z$4,3)</f>
        <v>#NUM!</v>
      </c>
      <c r="AD8" s="2" t="e">
        <f>YEARFRAC(DATE($H40,$I40,$J40),$Z$4,3)</f>
        <v>#NUM!</v>
      </c>
      <c r="AE8" s="2" t="e">
        <f>YEARFRAC(DATE($H45,$I45,$J45),$Z$4,3)</f>
        <v>#NUM!</v>
      </c>
      <c r="AF8" s="2" t="e">
        <f>YEARFRAC(DATE($H50,$I50,$J50),$Z$4,3)</f>
        <v>#NUM!</v>
      </c>
      <c r="AG8" s="2" t="e">
        <f>YEARFRAC(DATE($H55,$I55,$J55),$Z$4,3)</f>
        <v>#NUM!</v>
      </c>
      <c r="AH8" s="2" t="e">
        <f>YEARFRAC(DATE($H60,$I60,$J60),$Z$4,3)</f>
        <v>#NUM!</v>
      </c>
      <c r="AI8" s="2" t="e">
        <f>YEARFRAC(DATE($H65,$I65,$J65),$Z$4,3)</f>
        <v>#NUM!</v>
      </c>
    </row>
    <row r="9" spans="1:35" ht="13.25" customHeight="1">
      <c r="A9" s="5"/>
      <c r="B9" s="47" t="s">
        <v>18</v>
      </c>
      <c r="C9" s="48" t="str">
        <f>IF(SUM(C7:C8)=0,"",SUM(C7:C8))</f>
        <v/>
      </c>
      <c r="D9" s="49" t="s">
        <v>39</v>
      </c>
      <c r="E9" s="49" t="str">
        <f>IF(C9="","",SUM(E7:E8))</f>
        <v/>
      </c>
      <c r="G9" s="14"/>
      <c r="H9" s="14"/>
      <c r="I9" s="14"/>
      <c r="J9" s="137" t="str">
        <f>IF(SUM(J7:J8)=0,"",SUM(J7:J8))</f>
        <v/>
      </c>
      <c r="K9" s="138"/>
      <c r="L9" s="94" t="s">
        <v>39</v>
      </c>
      <c r="M9" s="96"/>
      <c r="N9" s="95"/>
      <c r="O9" s="94" t="str">
        <f>IF(J9="","",SUM(O7:P8))</f>
        <v/>
      </c>
      <c r="P9" s="95"/>
      <c r="S9" s="50" t="str">
        <f>IF(E9="","",SUM(S7:S8))</f>
        <v/>
      </c>
      <c r="W9" s="89"/>
      <c r="Z9" s="2" t="e">
        <f>YEARFRAC(DATE($H21,$I21,$J21),$Z$4,3)</f>
        <v>#NUM!</v>
      </c>
      <c r="AA9" s="2" t="e">
        <f>YEARFRAC(DATE($H26,$I26,$J26),$Z$4,3)</f>
        <v>#NUM!</v>
      </c>
      <c r="AB9" s="2" t="e">
        <f>YEARFRAC(DATE($H31,$I31,$J31),$Z$4,3)</f>
        <v>#NUM!</v>
      </c>
      <c r="AC9" s="2" t="e">
        <f>YEARFRAC(DATE($H36,$I36,$J36),$Z$4,3)</f>
        <v>#NUM!</v>
      </c>
      <c r="AD9" s="2" t="e">
        <f>YEARFRAC(DATE($H41,$I41,$J41),$Z$4,3)</f>
        <v>#NUM!</v>
      </c>
      <c r="AE9" s="2" t="e">
        <f>YEARFRAC(DATE($H46,$I46,$J46),$Z$4,3)</f>
        <v>#NUM!</v>
      </c>
      <c r="AF9" s="2" t="e">
        <f>YEARFRAC(DATE($H51,$I51,$J51),$Z$4,3)</f>
        <v>#NUM!</v>
      </c>
      <c r="AG9" s="2" t="e">
        <f>YEARFRAC(DATE($H56,$I56,$J56),$Z$4,3)</f>
        <v>#NUM!</v>
      </c>
      <c r="AH9" s="2" t="e">
        <f>YEARFRAC(DATE($H61,$I61,$J61),$Z$4,3)</f>
        <v>#NUM!</v>
      </c>
      <c r="AI9" s="2" t="e">
        <f>YEARFRAC(DATE($H66,$I66,$J66),$Z$4,3)</f>
        <v>#NUM!</v>
      </c>
    </row>
    <row r="10" spans="1:35" ht="7.5" customHeight="1">
      <c r="A10" s="5"/>
      <c r="B10" s="82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3"/>
      <c r="W10" s="89"/>
    </row>
    <row r="11" spans="1:35" ht="48.85" customHeight="1">
      <c r="A11" s="5"/>
      <c r="B11" s="139" t="s">
        <v>108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W11" s="89"/>
    </row>
    <row r="12" spans="1:35" ht="48.85" customHeight="1">
      <c r="A12" s="5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W12" s="89"/>
    </row>
    <row r="13" spans="1:35" ht="7.5" customHeight="1" thickBot="1">
      <c r="A13" s="5"/>
      <c r="B13" s="16"/>
      <c r="C13" s="5"/>
      <c r="D13" s="1"/>
      <c r="P13" s="1"/>
      <c r="Q13" s="1"/>
      <c r="R13" s="1"/>
    </row>
    <row r="14" spans="1:35" ht="15" customHeight="1">
      <c r="A14" s="142" t="s">
        <v>23</v>
      </c>
      <c r="B14" s="143"/>
      <c r="C14" s="113" t="str">
        <f>IF(C4="",IF(C3=""," ",C3),C4)</f>
        <v xml:space="preserve"> </v>
      </c>
      <c r="D14" s="114"/>
      <c r="E14" s="128" t="s">
        <v>5</v>
      </c>
      <c r="F14" s="131" t="s">
        <v>6</v>
      </c>
      <c r="G14" s="134" t="s">
        <v>22</v>
      </c>
      <c r="H14" s="121" t="s">
        <v>40</v>
      </c>
      <c r="I14" s="122"/>
      <c r="J14" s="123"/>
      <c r="K14" s="102" t="s">
        <v>7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35" ht="15" customHeight="1">
      <c r="A15" s="115" t="s">
        <v>44</v>
      </c>
      <c r="B15" s="117" t="s">
        <v>2</v>
      </c>
      <c r="C15" s="110" t="s">
        <v>3</v>
      </c>
      <c r="D15" s="119" t="s">
        <v>4</v>
      </c>
      <c r="E15" s="129"/>
      <c r="F15" s="132"/>
      <c r="G15" s="135"/>
      <c r="H15" s="124"/>
      <c r="I15" s="125"/>
      <c r="J15" s="126"/>
      <c r="K15" s="105" t="s">
        <v>8</v>
      </c>
      <c r="L15" s="107" t="s">
        <v>15</v>
      </c>
      <c r="M15" s="108"/>
      <c r="N15" s="109"/>
      <c r="O15" s="110" t="s">
        <v>9</v>
      </c>
      <c r="P15" s="107" t="s">
        <v>15</v>
      </c>
      <c r="Q15" s="108"/>
      <c r="R15" s="109"/>
      <c r="S15" s="100" t="s">
        <v>24</v>
      </c>
      <c r="T15" s="71"/>
      <c r="U15" s="111" t="s">
        <v>53</v>
      </c>
      <c r="V15" s="112"/>
      <c r="W15" s="45" t="str">
        <f>IF(SUM(W17:W22)=COUNTA(S17:S66),"OK","NO")</f>
        <v>OK</v>
      </c>
    </row>
    <row r="16" spans="1:35" ht="18.75" customHeight="1" thickBot="1">
      <c r="A16" s="116"/>
      <c r="B16" s="118"/>
      <c r="C16" s="101"/>
      <c r="D16" s="120"/>
      <c r="E16" s="130"/>
      <c r="F16" s="133"/>
      <c r="G16" s="136"/>
      <c r="H16" s="52" t="s">
        <v>45</v>
      </c>
      <c r="I16" s="53" t="s">
        <v>46</v>
      </c>
      <c r="J16" s="54" t="s">
        <v>47</v>
      </c>
      <c r="K16" s="106"/>
      <c r="L16" s="15" t="s">
        <v>14</v>
      </c>
      <c r="M16" s="55" t="s">
        <v>48</v>
      </c>
      <c r="N16" s="69" t="s">
        <v>49</v>
      </c>
      <c r="O16" s="101"/>
      <c r="P16" s="15" t="s">
        <v>14</v>
      </c>
      <c r="Q16" s="55" t="s">
        <v>48</v>
      </c>
      <c r="R16" s="69" t="s">
        <v>49</v>
      </c>
      <c r="S16" s="101"/>
      <c r="T16" s="72" t="s">
        <v>52</v>
      </c>
      <c r="U16" s="80" t="s">
        <v>54</v>
      </c>
      <c r="V16" s="73" t="s">
        <v>55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2"/>
      <c r="H17" s="63"/>
      <c r="I17" s="63"/>
      <c r="J17" s="63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4"/>
      <c r="V17" s="81"/>
      <c r="W17" s="2">
        <f>COUNTIF(男_プロ順,1)</f>
        <v>0</v>
      </c>
      <c r="Y17" s="2" t="s">
        <v>25</v>
      </c>
      <c r="Z17" s="2" t="s">
        <v>26</v>
      </c>
      <c r="AA17" s="2">
        <v>1</v>
      </c>
      <c r="AC17" s="2" t="s">
        <v>67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4"/>
      <c r="H18" s="63"/>
      <c r="I18" s="65"/>
      <c r="J18" s="65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6"/>
      <c r="V18" s="77"/>
      <c r="W18" s="2">
        <f>COUNTIF(男_プロ順,2)</f>
        <v>0</v>
      </c>
      <c r="Y18" s="2" t="s">
        <v>27</v>
      </c>
      <c r="Z18" s="2" t="s">
        <v>28</v>
      </c>
      <c r="AA18" s="2">
        <v>2</v>
      </c>
      <c r="AC18" s="2" t="s">
        <v>65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4"/>
      <c r="H19" s="63"/>
      <c r="I19" s="65"/>
      <c r="J19" s="65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6"/>
      <c r="V19" s="77"/>
      <c r="W19" s="2">
        <f>COUNTIF(男_プロ順,3)</f>
        <v>0</v>
      </c>
      <c r="Y19" s="2" t="s">
        <v>29</v>
      </c>
      <c r="Z19" s="2" t="s">
        <v>30</v>
      </c>
      <c r="AA19" s="2">
        <v>3</v>
      </c>
      <c r="AC19" s="2" t="s">
        <v>68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4"/>
      <c r="H20" s="63"/>
      <c r="I20" s="65"/>
      <c r="J20" s="65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6"/>
      <c r="V20" s="77"/>
      <c r="W20" s="2">
        <f>COUNTIF(男_プロ順,4)</f>
        <v>0</v>
      </c>
      <c r="Y20" s="2" t="s">
        <v>31</v>
      </c>
      <c r="Z20" s="2" t="s">
        <v>32</v>
      </c>
      <c r="AA20" s="2">
        <v>4</v>
      </c>
      <c r="AC20" s="2" t="s">
        <v>66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4"/>
      <c r="H21" s="63"/>
      <c r="I21" s="65"/>
      <c r="J21" s="65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6"/>
      <c r="V21" s="77"/>
      <c r="W21" s="2">
        <f>COUNTIF(男_プロ順,5)</f>
        <v>0</v>
      </c>
      <c r="Y21" s="2" t="s">
        <v>33</v>
      </c>
      <c r="Z21" s="2" t="s">
        <v>42</v>
      </c>
      <c r="AA21" s="2">
        <v>5</v>
      </c>
      <c r="AC21" s="2" t="s">
        <v>62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4"/>
      <c r="H22" s="63"/>
      <c r="I22" s="63"/>
      <c r="J22" s="63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6"/>
      <c r="V22" s="77"/>
      <c r="W22" s="2">
        <f>COUNTIF(男_プロ順,6)</f>
        <v>0</v>
      </c>
      <c r="Y22" s="2" t="s">
        <v>34</v>
      </c>
      <c r="Z22" s="2" t="s">
        <v>43</v>
      </c>
      <c r="AA22" s="2">
        <v>6</v>
      </c>
      <c r="AC22" s="2" t="s">
        <v>63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4"/>
      <c r="H23" s="63"/>
      <c r="I23" s="65"/>
      <c r="J23" s="65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6"/>
      <c r="V23" s="77"/>
      <c r="AC23" s="2" t="s">
        <v>64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4"/>
      <c r="H24" s="63"/>
      <c r="I24" s="65"/>
      <c r="J24" s="65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6"/>
      <c r="V24" s="77"/>
      <c r="AC24" s="2" t="s">
        <v>51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4"/>
      <c r="H25" s="63"/>
      <c r="I25" s="65"/>
      <c r="J25" s="65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6"/>
      <c r="V25" s="77"/>
      <c r="AC25" s="2" t="s">
        <v>56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6"/>
      <c r="H26" s="67"/>
      <c r="I26" s="67"/>
      <c r="J26" s="67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8"/>
      <c r="V26" s="79"/>
      <c r="AC26" s="2" t="s">
        <v>57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2"/>
      <c r="H27" s="68"/>
      <c r="I27" s="68"/>
      <c r="J27" s="68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4"/>
      <c r="V27" s="75"/>
      <c r="AC27" s="2" t="s">
        <v>58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4"/>
      <c r="H28" s="63"/>
      <c r="I28" s="65"/>
      <c r="J28" s="65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6"/>
      <c r="V28" s="77"/>
      <c r="AC28" s="2" t="s">
        <v>59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4"/>
      <c r="H29" s="63"/>
      <c r="I29" s="65"/>
      <c r="J29" s="65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6"/>
      <c r="V29" s="77"/>
      <c r="AC29" s="2" t="s">
        <v>60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4"/>
      <c r="H30" s="63"/>
      <c r="I30" s="65"/>
      <c r="J30" s="65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6"/>
      <c r="V30" s="77"/>
      <c r="AC30" s="2" t="s">
        <v>61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4"/>
      <c r="H31" s="63"/>
      <c r="I31" s="65"/>
      <c r="J31" s="65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6"/>
      <c r="V31" s="77"/>
      <c r="AC31" s="2" t="s">
        <v>69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4"/>
      <c r="H32" s="63"/>
      <c r="I32" s="65"/>
      <c r="J32" s="65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6"/>
      <c r="V32" s="77"/>
      <c r="AC32" s="2" t="s">
        <v>70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4"/>
      <c r="H33" s="63"/>
      <c r="I33" s="65"/>
      <c r="J33" s="65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6"/>
      <c r="V33" s="77"/>
      <c r="AC33" s="2" t="s">
        <v>71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4"/>
      <c r="H34" s="63"/>
      <c r="I34" s="65"/>
      <c r="J34" s="65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6"/>
      <c r="V34" s="77"/>
      <c r="AC34" s="2" t="s">
        <v>72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4"/>
      <c r="H35" s="63"/>
      <c r="I35" s="65"/>
      <c r="J35" s="65"/>
      <c r="K35" s="38"/>
      <c r="L35" s="42"/>
      <c r="M35" s="58"/>
      <c r="N35" s="59"/>
      <c r="O35" s="38"/>
      <c r="P35" s="42"/>
      <c r="Q35" s="58"/>
      <c r="R35" s="59"/>
      <c r="S35" s="41"/>
      <c r="T35" s="42"/>
      <c r="U35" s="76"/>
      <c r="V35" s="77"/>
      <c r="AC35" s="2" t="s">
        <v>73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6"/>
      <c r="H36" s="67"/>
      <c r="I36" s="67"/>
      <c r="J36" s="67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8"/>
      <c r="V36" s="79"/>
      <c r="AC36" s="2" t="s">
        <v>74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E46" si="1">PHONETIC(C37)</f>
        <v/>
      </c>
      <c r="F37" s="27" t="str">
        <f t="shared" ref="F37:F46" si="2">PHONETIC(D37)</f>
        <v/>
      </c>
      <c r="G37" s="62"/>
      <c r="H37" s="68"/>
      <c r="I37" s="68"/>
      <c r="J37" s="68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4"/>
      <c r="V37" s="75"/>
      <c r="AC37" s="2" t="s">
        <v>75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2"/>
        <v/>
      </c>
      <c r="G38" s="64"/>
      <c r="H38" s="63"/>
      <c r="I38" s="65"/>
      <c r="J38" s="65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6"/>
      <c r="V38" s="77"/>
      <c r="AC38" s="2" t="s">
        <v>76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2"/>
        <v/>
      </c>
      <c r="G39" s="64"/>
      <c r="H39" s="63"/>
      <c r="I39" s="65"/>
      <c r="J39" s="65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6"/>
      <c r="V39" s="77"/>
      <c r="AC39" s="2" t="s">
        <v>77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2"/>
        <v/>
      </c>
      <c r="G40" s="64"/>
      <c r="H40" s="63"/>
      <c r="I40" s="65"/>
      <c r="J40" s="65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6"/>
      <c r="V40" s="77"/>
      <c r="AC40" s="2" t="s">
        <v>78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2"/>
        <v/>
      </c>
      <c r="G41" s="64"/>
      <c r="H41" s="63"/>
      <c r="I41" s="65"/>
      <c r="J41" s="65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6"/>
      <c r="V41" s="77"/>
      <c r="AC41" s="2" t="s">
        <v>79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2"/>
        <v/>
      </c>
      <c r="G42" s="64"/>
      <c r="H42" s="63"/>
      <c r="I42" s="65"/>
      <c r="J42" s="65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6"/>
      <c r="V42" s="77"/>
      <c r="AC42" s="2" t="s">
        <v>80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2"/>
        <v/>
      </c>
      <c r="G43" s="64"/>
      <c r="H43" s="63"/>
      <c r="I43" s="65"/>
      <c r="J43" s="65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6"/>
      <c r="V43" s="77"/>
      <c r="AC43" s="2" t="s">
        <v>81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2"/>
        <v/>
      </c>
      <c r="G44" s="64"/>
      <c r="H44" s="63"/>
      <c r="I44" s="65"/>
      <c r="J44" s="65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6"/>
      <c r="V44" s="77"/>
      <c r="AC44" s="2" t="s">
        <v>82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2"/>
        <v/>
      </c>
      <c r="G45" s="64"/>
      <c r="H45" s="63"/>
      <c r="I45" s="65"/>
      <c r="J45" s="65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6"/>
      <c r="V45" s="77"/>
      <c r="AC45" s="2" t="s">
        <v>83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2"/>
        <v/>
      </c>
      <c r="G46" s="66"/>
      <c r="H46" s="67"/>
      <c r="I46" s="67"/>
      <c r="J46" s="67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8"/>
      <c r="V46" s="79"/>
      <c r="AC46" s="2" t="s">
        <v>84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ref="E47:E56" si="3">PHONETIC(C47)</f>
        <v/>
      </c>
      <c r="F47" s="27" t="str">
        <f t="shared" ref="F47:F56" si="4">PHONETIC(D47)</f>
        <v/>
      </c>
      <c r="G47" s="62"/>
      <c r="H47" s="68"/>
      <c r="I47" s="68"/>
      <c r="J47" s="68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4"/>
      <c r="V47" s="75"/>
      <c r="AC47" s="2" t="s">
        <v>85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3"/>
        <v/>
      </c>
      <c r="F48" s="31" t="str">
        <f t="shared" si="4"/>
        <v/>
      </c>
      <c r="G48" s="64"/>
      <c r="H48" s="63"/>
      <c r="I48" s="65"/>
      <c r="J48" s="65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6"/>
      <c r="V48" s="77"/>
      <c r="AC48" s="2" t="s">
        <v>86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3"/>
        <v/>
      </c>
      <c r="F49" s="31" t="str">
        <f t="shared" si="4"/>
        <v/>
      </c>
      <c r="G49" s="64"/>
      <c r="H49" s="63"/>
      <c r="I49" s="65"/>
      <c r="J49" s="65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6"/>
      <c r="V49" s="77"/>
      <c r="AC49" s="2" t="s">
        <v>87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3"/>
        <v/>
      </c>
      <c r="F50" s="31" t="str">
        <f t="shared" si="4"/>
        <v/>
      </c>
      <c r="G50" s="64"/>
      <c r="H50" s="63"/>
      <c r="I50" s="65"/>
      <c r="J50" s="65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6"/>
      <c r="V50" s="77"/>
      <c r="AC50" s="2" t="s">
        <v>88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3"/>
        <v/>
      </c>
      <c r="F51" s="31" t="str">
        <f t="shared" si="4"/>
        <v/>
      </c>
      <c r="G51" s="64"/>
      <c r="H51" s="63"/>
      <c r="I51" s="65"/>
      <c r="J51" s="65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6"/>
      <c r="V51" s="77"/>
      <c r="AC51" s="2" t="s">
        <v>89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3"/>
        <v/>
      </c>
      <c r="F52" s="31" t="str">
        <f t="shared" si="4"/>
        <v/>
      </c>
      <c r="G52" s="64"/>
      <c r="H52" s="63"/>
      <c r="I52" s="65"/>
      <c r="J52" s="65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6"/>
      <c r="V52" s="77"/>
      <c r="AC52" s="2" t="s">
        <v>90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si="3"/>
        <v/>
      </c>
      <c r="F53" s="31" t="str">
        <f t="shared" si="4"/>
        <v/>
      </c>
      <c r="G53" s="64"/>
      <c r="H53" s="63"/>
      <c r="I53" s="65"/>
      <c r="J53" s="65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6"/>
      <c r="V53" s="77"/>
      <c r="AC53" s="2" t="s">
        <v>91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3"/>
        <v/>
      </c>
      <c r="F54" s="31" t="str">
        <f t="shared" si="4"/>
        <v/>
      </c>
      <c r="G54" s="64"/>
      <c r="H54" s="63"/>
      <c r="I54" s="65"/>
      <c r="J54" s="65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6"/>
      <c r="V54" s="77"/>
      <c r="AC54" s="2" t="s">
        <v>92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3"/>
        <v/>
      </c>
      <c r="F55" s="31" t="str">
        <f t="shared" si="4"/>
        <v/>
      </c>
      <c r="G55" s="64"/>
      <c r="H55" s="63"/>
      <c r="I55" s="65"/>
      <c r="J55" s="65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6"/>
      <c r="V55" s="77"/>
      <c r="AC55" s="2" t="s">
        <v>93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3"/>
        <v/>
      </c>
      <c r="F56" s="35" t="str">
        <f t="shared" si="4"/>
        <v/>
      </c>
      <c r="G56" s="66"/>
      <c r="H56" s="67"/>
      <c r="I56" s="67"/>
      <c r="J56" s="67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8"/>
      <c r="V56" s="79"/>
      <c r="AC56" s="2" t="s">
        <v>94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ref="E57:E66" si="5">PHONETIC(C57)</f>
        <v/>
      </c>
      <c r="F57" s="27" t="str">
        <f t="shared" ref="F57:F66" si="6">PHONETIC(D57)</f>
        <v/>
      </c>
      <c r="G57" s="62"/>
      <c r="H57" s="68"/>
      <c r="I57" s="68"/>
      <c r="J57" s="68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4"/>
      <c r="V57" s="75"/>
      <c r="AC57" s="2" t="s">
        <v>95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5"/>
        <v/>
      </c>
      <c r="F58" s="31" t="str">
        <f t="shared" si="6"/>
        <v/>
      </c>
      <c r="G58" s="64"/>
      <c r="H58" s="63"/>
      <c r="I58" s="65"/>
      <c r="J58" s="65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6"/>
      <c r="V58" s="77"/>
      <c r="AC58" s="2" t="s">
        <v>96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5"/>
        <v/>
      </c>
      <c r="F59" s="31" t="str">
        <f t="shared" si="6"/>
        <v/>
      </c>
      <c r="G59" s="64"/>
      <c r="H59" s="63"/>
      <c r="I59" s="65"/>
      <c r="J59" s="65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6"/>
      <c r="V59" s="77"/>
      <c r="AC59" s="2" t="s">
        <v>97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5"/>
        <v/>
      </c>
      <c r="F60" s="31" t="str">
        <f t="shared" si="6"/>
        <v/>
      </c>
      <c r="G60" s="64"/>
      <c r="H60" s="63"/>
      <c r="I60" s="65"/>
      <c r="J60" s="65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6"/>
      <c r="V60" s="77"/>
      <c r="AC60" s="2" t="s">
        <v>98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5"/>
        <v/>
      </c>
      <c r="F61" s="31" t="str">
        <f t="shared" si="6"/>
        <v/>
      </c>
      <c r="G61" s="64"/>
      <c r="H61" s="63"/>
      <c r="I61" s="65"/>
      <c r="J61" s="65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6"/>
      <c r="V61" s="77"/>
      <c r="AC61" s="2" t="s">
        <v>99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5"/>
        <v/>
      </c>
      <c r="F62" s="31" t="str">
        <f t="shared" si="6"/>
        <v/>
      </c>
      <c r="G62" s="64"/>
      <c r="H62" s="63"/>
      <c r="I62" s="65"/>
      <c r="J62" s="65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6"/>
      <c r="V62" s="77"/>
      <c r="AC62" s="2" t="s">
        <v>100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5"/>
        <v/>
      </c>
      <c r="F63" s="31" t="str">
        <f t="shared" si="6"/>
        <v/>
      </c>
      <c r="G63" s="64"/>
      <c r="H63" s="63"/>
      <c r="I63" s="65"/>
      <c r="J63" s="65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6"/>
      <c r="V63" s="77"/>
      <c r="AC63" s="2" t="s">
        <v>101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5"/>
        <v/>
      </c>
      <c r="F64" s="31" t="str">
        <f t="shared" si="6"/>
        <v/>
      </c>
      <c r="G64" s="64"/>
      <c r="H64" s="63"/>
      <c r="I64" s="65"/>
      <c r="J64" s="65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6"/>
      <c r="V64" s="77"/>
      <c r="AC64" s="2" t="s">
        <v>102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5"/>
        <v/>
      </c>
      <c r="F65" s="31" t="str">
        <f t="shared" si="6"/>
        <v/>
      </c>
      <c r="G65" s="64"/>
      <c r="H65" s="63"/>
      <c r="I65" s="65"/>
      <c r="J65" s="65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6"/>
      <c r="V65" s="77"/>
    </row>
    <row r="66" spans="1:22" ht="13.25" customHeight="1" thickBot="1">
      <c r="A66" s="12"/>
      <c r="B66" s="7">
        <v>50</v>
      </c>
      <c r="C66" s="32"/>
      <c r="D66" s="33"/>
      <c r="E66" s="34" t="str">
        <f t="shared" si="5"/>
        <v/>
      </c>
      <c r="F66" s="35" t="str">
        <f t="shared" si="6"/>
        <v/>
      </c>
      <c r="G66" s="66"/>
      <c r="H66" s="67"/>
      <c r="I66" s="67"/>
      <c r="J66" s="67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8"/>
      <c r="V66" s="79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H14:J15"/>
    <mergeCell ref="C4:D4"/>
    <mergeCell ref="E3:F3"/>
    <mergeCell ref="E4:F4"/>
    <mergeCell ref="E14:E16"/>
    <mergeCell ref="F14:F16"/>
    <mergeCell ref="G14:G16"/>
    <mergeCell ref="J9:K9"/>
    <mergeCell ref="J8:K8"/>
    <mergeCell ref="B11:U12"/>
    <mergeCell ref="J6:K6"/>
    <mergeCell ref="J7:K7"/>
    <mergeCell ref="L6:N6"/>
    <mergeCell ref="L7:N7"/>
    <mergeCell ref="O6:P6"/>
    <mergeCell ref="A14:B14"/>
    <mergeCell ref="C14:D14"/>
    <mergeCell ref="A15:A16"/>
    <mergeCell ref="B15:B16"/>
    <mergeCell ref="C15:C16"/>
    <mergeCell ref="D15:D16"/>
    <mergeCell ref="S15:S16"/>
    <mergeCell ref="K14:V14"/>
    <mergeCell ref="K15:K16"/>
    <mergeCell ref="L15:N15"/>
    <mergeCell ref="O15:O16"/>
    <mergeCell ref="U15:V15"/>
    <mergeCell ref="P15:R15"/>
    <mergeCell ref="W1:W12"/>
    <mergeCell ref="A1:C1"/>
    <mergeCell ref="G3:N3"/>
    <mergeCell ref="G4:N4"/>
    <mergeCell ref="O3:R3"/>
    <mergeCell ref="O4:R4"/>
    <mergeCell ref="O7:P7"/>
    <mergeCell ref="O9:P9"/>
    <mergeCell ref="O8:P8"/>
    <mergeCell ref="L9:N9"/>
    <mergeCell ref="L8:N8"/>
    <mergeCell ref="S3:V3"/>
    <mergeCell ref="S4:V4"/>
    <mergeCell ref="A3:B4"/>
    <mergeCell ref="C3:D3"/>
  </mergeCells>
  <phoneticPr fontId="3"/>
  <conditionalFormatting sqref="K17:K21">
    <cfRule type="expression" dxfId="63" priority="253">
      <formula>AND(EXACT(LEFT($K17,4),"一40_"),$Z5&lt;40)</formula>
    </cfRule>
    <cfRule type="expression" dxfId="62" priority="252">
      <formula>AND(EXACT(LEFT($K17,4),"一40_"),$Z5&gt;=50)</formula>
    </cfRule>
    <cfRule type="expression" dxfId="61" priority="251">
      <formula>AND(EXACT(LEFT($K17,4),"一50_"),$Z5&lt;50)</formula>
    </cfRule>
  </conditionalFormatting>
  <conditionalFormatting sqref="K22:K26">
    <cfRule type="expression" dxfId="60" priority="241">
      <formula>AND(EXACT(LEFT($K22,4),"一40_"),$AA5&lt;40)</formula>
    </cfRule>
    <cfRule type="expression" dxfId="59" priority="240">
      <formula>AND(EXACT(LEFT($K22,4),"一40_"),$AA5&gt;=50)</formula>
    </cfRule>
    <cfRule type="expression" dxfId="58" priority="239">
      <formula>AND(EXACT(LEFT($K22,4),"一50_"),$AA5&lt;50)</formula>
    </cfRule>
  </conditionalFormatting>
  <conditionalFormatting sqref="K27:K31">
    <cfRule type="expression" dxfId="57" priority="228">
      <formula>AND(EXACT(LEFT($K27,4),"一40_"),$AB5&gt;=50)</formula>
    </cfRule>
    <cfRule type="expression" dxfId="56" priority="227">
      <formula>AND(EXACT(LEFT($K27,4),"一50_"),$AB5&lt;50)</formula>
    </cfRule>
    <cfRule type="expression" dxfId="55" priority="229">
      <formula>AND(EXACT(LEFT($K27,4),"一40_"),$AB5&lt;40)</formula>
    </cfRule>
  </conditionalFormatting>
  <conditionalFormatting sqref="K32:K34">
    <cfRule type="expression" dxfId="54" priority="225">
      <formula>AND(EXACT(LEFT($K32,4),"一40_"),$AC5&lt;40)</formula>
    </cfRule>
  </conditionalFormatting>
  <conditionalFormatting sqref="K32:K36">
    <cfRule type="expression" dxfId="53" priority="224">
      <formula>AND(EXACT(LEFT($K32,4),"一40_"),$AC5&gt;=50)</formula>
    </cfRule>
    <cfRule type="expression" dxfId="52" priority="223">
      <formula>AND(EXACT(LEFT($K32,4),"一50_"),$AC5&lt;50)</formula>
    </cfRule>
  </conditionalFormatting>
  <conditionalFormatting sqref="K35">
    <cfRule type="expression" dxfId="51" priority="342">
      <formula>AND(EXACT(LEFT($K35,4),"一50_"),$AC8&lt;50)</formula>
    </cfRule>
  </conditionalFormatting>
  <conditionalFormatting sqref="K36">
    <cfRule type="expression" dxfId="50" priority="315">
      <formula>AND(EXACT(LEFT($K36,4),"一40_"),$AC9&lt;40)</formula>
    </cfRule>
  </conditionalFormatting>
  <conditionalFormatting sqref="K37:K41">
    <cfRule type="expression" dxfId="49" priority="211">
      <formula>AND(EXACT(LEFT($K37,4),"一50_"),$AD5&lt;50)</formula>
    </cfRule>
    <cfRule type="expression" dxfId="48" priority="213">
      <formula>AND(EXACT(LEFT($K37,4),"一40_"),$AD5&lt;40)</formula>
    </cfRule>
    <cfRule type="expression" dxfId="47" priority="212">
      <formula>AND(EXACT(LEFT($K37,4),"一40_"),$AD5&gt;=50)</formula>
    </cfRule>
  </conditionalFormatting>
  <conditionalFormatting sqref="K42:K46">
    <cfRule type="expression" dxfId="46" priority="201">
      <formula>AND(EXACT(LEFT($K42,4),"一40_"),$AE5&lt;40)</formula>
    </cfRule>
    <cfRule type="expression" dxfId="45" priority="200">
      <formula>AND(EXACT(LEFT($K42,4),"一40_"),$AE5&gt;=50)</formula>
    </cfRule>
    <cfRule type="expression" dxfId="44" priority="199">
      <formula>AND(EXACT(LEFT($K42,4),"一50_"),$AE5&lt;50)</formula>
    </cfRule>
  </conditionalFormatting>
  <conditionalFormatting sqref="K47:K51">
    <cfRule type="expression" dxfId="43" priority="189">
      <formula>AND(EXACT(LEFT($K47,4),"一40_"),$AF5&lt;40)</formula>
    </cfRule>
    <cfRule type="expression" dxfId="42" priority="188">
      <formula>AND(EXACT(LEFT($K47,4),"一40_"),$AF5&gt;=50)</formula>
    </cfRule>
    <cfRule type="expression" dxfId="41" priority="187">
      <formula>AND(EXACT(LEFT($K47,4),"一50_"),$AF5&lt;50)</formula>
    </cfRule>
  </conditionalFormatting>
  <conditionalFormatting sqref="K52:K56">
    <cfRule type="expression" dxfId="40" priority="177">
      <formula>AND(EXACT(LEFT($K52,4),"一40_"),$AG5&lt;40)</formula>
    </cfRule>
    <cfRule type="expression" dxfId="39" priority="176">
      <formula>AND(EXACT(LEFT($K52,4),"一40_"),$AG5&gt;=50)</formula>
    </cfRule>
    <cfRule type="expression" dxfId="38" priority="175">
      <formula>AND(EXACT(LEFT($K52,4),"一50_"),$AG5&lt;50)</formula>
    </cfRule>
  </conditionalFormatting>
  <conditionalFormatting sqref="K57:K61">
    <cfRule type="expression" dxfId="37" priority="165">
      <formula>AND(EXACT(LEFT($K57,4),"一40_"),$AH5&lt;40)</formula>
    </cfRule>
    <cfRule type="expression" dxfId="36" priority="164">
      <formula>AND(EXACT(LEFT($K57,4),"一40_"),$AH5&gt;=50)</formula>
    </cfRule>
    <cfRule type="expression" dxfId="35" priority="163">
      <formula>AND(EXACT(LEFT($K57,4),"一50_"),$AH5&lt;50)</formula>
    </cfRule>
  </conditionalFormatting>
  <conditionalFormatting sqref="K62:K66">
    <cfRule type="expression" dxfId="34" priority="151">
      <formula>AND(EXACT(LEFT($K62,4),"一50_"),$AI5&lt;50)</formula>
    </cfRule>
    <cfRule type="expression" dxfId="33" priority="152">
      <formula>AND(EXACT(LEFT($K62,4),"一40_"),$AI5&gt;=50)</formula>
    </cfRule>
    <cfRule type="expression" dxfId="32" priority="153">
      <formula>AND(EXACT(LEFT($K62,4),"一40_"),$AI5&lt;40)</formula>
    </cfRule>
  </conditionalFormatting>
  <conditionalFormatting sqref="O17:O21">
    <cfRule type="expression" dxfId="31" priority="138">
      <formula>AND(EXACT(LEFT($K17,4),"一40_"),$Z5&lt;40)</formula>
    </cfRule>
    <cfRule type="expression" dxfId="30" priority="137">
      <formula>AND(EXACT(LEFT($K17,4),"一40_"),$Z5&gt;=50)</formula>
    </cfRule>
    <cfRule type="expression" dxfId="29" priority="136">
      <formula>AND(EXACT(LEFT($K17,4),"一50_"),$Z5&lt;50)</formula>
    </cfRule>
  </conditionalFormatting>
  <conditionalFormatting sqref="O22:O26">
    <cfRule type="expression" dxfId="28" priority="89">
      <formula>AND(EXACT(LEFT($K22,4),"一50_"),$AA5&lt;50)</formula>
    </cfRule>
    <cfRule type="expression" dxfId="27" priority="91">
      <formula>AND(EXACT(LEFT($K22,4),"一40_"),$AA5&lt;40)</formula>
    </cfRule>
    <cfRule type="expression" dxfId="26" priority="90">
      <formula>AND(EXACT(LEFT($K22,4),"一40_"),$AA5&gt;=50)</formula>
    </cfRule>
  </conditionalFormatting>
  <conditionalFormatting sqref="O27:O31">
    <cfRule type="expression" dxfId="25" priority="79">
      <formula>AND(EXACT(LEFT($K27,4),"一40_"),$AB5&lt;40)</formula>
    </cfRule>
    <cfRule type="expression" dxfId="24" priority="78">
      <formula>AND(EXACT(LEFT($K27,4),"一40_"),$AB5&gt;=50)</formula>
    </cfRule>
    <cfRule type="expression" dxfId="23" priority="77">
      <formula>AND(EXACT(LEFT($K27,4),"一50_"),$AB5&lt;50)</formula>
    </cfRule>
  </conditionalFormatting>
  <conditionalFormatting sqref="O32:O34">
    <cfRule type="expression" dxfId="22" priority="75">
      <formula>AND(EXACT(LEFT($K32,4),"一40_"),$AC5&lt;40)</formula>
    </cfRule>
  </conditionalFormatting>
  <conditionalFormatting sqref="O32:O36">
    <cfRule type="expression" dxfId="21" priority="74">
      <formula>AND(EXACT(LEFT($K32,4),"一40_"),$AC5&gt;=50)</formula>
    </cfRule>
    <cfRule type="expression" dxfId="20" priority="73">
      <formula>AND(EXACT(LEFT($K32,4),"一50_"),$AC5&lt;50)</formula>
    </cfRule>
  </conditionalFormatting>
  <conditionalFormatting sqref="O35">
    <cfRule type="expression" dxfId="19" priority="133">
      <formula>AND(EXACT(LEFT($K35,4),"一50_"),$AC8&lt;50)</formula>
    </cfRule>
  </conditionalFormatting>
  <conditionalFormatting sqref="O36">
    <cfRule type="expression" dxfId="18" priority="124">
      <formula>AND(EXACT(LEFT($K36,4),"一40_"),$AC9&lt;40)</formula>
    </cfRule>
  </conditionalFormatting>
  <conditionalFormatting sqref="O37:O41">
    <cfRule type="expression" dxfId="17" priority="62">
      <formula>AND(EXACT(LEFT($K37,4),"一40_"),$AD5&gt;=50)</formula>
    </cfRule>
    <cfRule type="expression" dxfId="16" priority="63">
      <formula>AND(EXACT(LEFT($K37,4),"一40_"),$AD5&lt;40)</formula>
    </cfRule>
    <cfRule type="expression" dxfId="15" priority="61">
      <formula>AND(EXACT(LEFT($K37,4),"一50_"),$AD5&lt;50)</formula>
    </cfRule>
  </conditionalFormatting>
  <conditionalFormatting sqref="O42:O46">
    <cfRule type="expression" dxfId="14" priority="51">
      <formula>AND(EXACT(LEFT($K42,4),"一40_"),$AE5&lt;40)</formula>
    </cfRule>
    <cfRule type="expression" dxfId="13" priority="50">
      <formula>AND(EXACT(LEFT($K42,4),"一40_"),$AE5&gt;=50)</formula>
    </cfRule>
    <cfRule type="expression" dxfId="12" priority="49">
      <formula>AND(EXACT(LEFT($K42,4),"一50_"),$AE5&lt;50)</formula>
    </cfRule>
  </conditionalFormatting>
  <conditionalFormatting sqref="O47:O51">
    <cfRule type="expression" dxfId="11" priority="39">
      <formula>AND(EXACT(LEFT($K47,4),"一40_"),$AF5&lt;40)</formula>
    </cfRule>
    <cfRule type="expression" dxfId="10" priority="38">
      <formula>AND(EXACT(LEFT($K47,4),"一40_"),$AF5&gt;=50)</formula>
    </cfRule>
    <cfRule type="expression" dxfId="9" priority="37">
      <formula>AND(EXACT(LEFT($K47,4),"一50_"),$AF5&lt;50)</formula>
    </cfRule>
  </conditionalFormatting>
  <conditionalFormatting sqref="O52:O56">
    <cfRule type="expression" dxfId="8" priority="27">
      <formula>AND(EXACT(LEFT($K52,4),"一40_"),$AG5&lt;40)</formula>
    </cfRule>
    <cfRule type="expression" dxfId="7" priority="26">
      <formula>AND(EXACT(LEFT($K52,4),"一40_"),$AG5&gt;=50)</formula>
    </cfRule>
    <cfRule type="expression" dxfId="6" priority="25">
      <formula>AND(EXACT(LEFT($K52,4),"一50_"),$AG5&lt;50)</formula>
    </cfRule>
  </conditionalFormatting>
  <conditionalFormatting sqref="O57:O61">
    <cfRule type="expression" dxfId="5" priority="15">
      <formula>AND(EXACT(LEFT($K57,4),"一40_"),$AH5&lt;40)</formula>
    </cfRule>
    <cfRule type="expression" dxfId="4" priority="14">
      <formula>AND(EXACT(LEFT($K57,4),"一40_"),$AH5&gt;=50)</formula>
    </cfRule>
    <cfRule type="expression" dxfId="3" priority="13">
      <formula>AND(EXACT(LEFT($K57,4),"一50_"),$AH5&lt;50)</formula>
    </cfRule>
  </conditionalFormatting>
  <conditionalFormatting sqref="O62:O66">
    <cfRule type="expression" dxfId="2" priority="2">
      <formula>AND(EXACT(LEFT($K62,4),"一40_"),$AI5&gt;=50)</formula>
    </cfRule>
    <cfRule type="expression" dxfId="1" priority="3">
      <formula>AND(EXACT(LEFT($K62,4),"一40_"),$AI5&lt;40)</formula>
    </cfRule>
    <cfRule type="expression" dxfId="0" priority="1">
      <formula>AND(EXACT(LEFT($K62,4),"一50_"),$AI5&lt;50)</formula>
    </cfRule>
  </conditionalFormatting>
  <dataValidations count="3">
    <dataValidation type="list" allowBlank="1" showInputMessage="1" showErrorMessage="1" sqref="O17:O66 K17:K66" xr:uid="{00000000-0002-0000-0000-000000000000}">
      <formula1>$Y$17:$Y$22</formula1>
    </dataValidation>
    <dataValidation type="list" allowBlank="1" showInputMessage="1" showErrorMessage="1" sqref="T17:T66 U18:U66" xr:uid="{9E114D42-F1A0-41DA-8B7F-C0C3E820204B}">
      <formula1>$AA$17:$AA$22</formula1>
    </dataValidation>
    <dataValidation type="list" allowBlank="1" showInputMessage="1" showErrorMessage="1" sqref="U17" xr:uid="{AEE733ED-4AB2-4638-B057-A52B9A1ADBAE}">
      <formula1>$AC$17:$AC$64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B058-BBCA-4BE6-B076-0814BA06ED8A}">
  <sheetPr>
    <tabColor rgb="FFFF0000"/>
  </sheetPr>
  <dimension ref="A1:AD126"/>
  <sheetViews>
    <sheetView view="pageBreakPreview" zoomScale="120" zoomScaleNormal="100" zoomScaleSheetLayoutView="120" workbookViewId="0">
      <selection activeCell="C7" sqref="C7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26" ht="23.25" customHeight="1">
      <c r="A1" s="90">
        <f>男子!A1</f>
        <v>30</v>
      </c>
      <c r="B1" s="90"/>
      <c r="C1" s="90"/>
      <c r="D1" s="1" t="s">
        <v>10</v>
      </c>
      <c r="O1" s="1"/>
      <c r="P1" s="1"/>
      <c r="Q1" s="3" t="s">
        <v>0</v>
      </c>
      <c r="R1" s="3"/>
      <c r="S1" s="22" t="s">
        <v>107</v>
      </c>
      <c r="U1" s="4" t="s">
        <v>1</v>
      </c>
      <c r="W1" s="89" t="s">
        <v>103</v>
      </c>
    </row>
    <row r="2" spans="1:26" ht="11.25" customHeight="1">
      <c r="A2" s="5"/>
      <c r="B2" s="5"/>
      <c r="C2" s="5"/>
      <c r="D2" s="1"/>
      <c r="O2" s="1"/>
      <c r="P2" s="1"/>
      <c r="Q2" s="1"/>
      <c r="R2" s="1"/>
      <c r="W2" s="89"/>
    </row>
    <row r="3" spans="1:26" ht="20.75" customHeight="1">
      <c r="A3" s="97" t="s">
        <v>21</v>
      </c>
      <c r="B3" s="98"/>
      <c r="C3" s="99" t="str">
        <f>IF(男子!C3="","",男子!C3)</f>
        <v/>
      </c>
      <c r="D3" s="99"/>
      <c r="E3" s="91" t="s">
        <v>11</v>
      </c>
      <c r="F3" s="91"/>
      <c r="G3" s="91" t="s">
        <v>41</v>
      </c>
      <c r="H3" s="91"/>
      <c r="I3" s="91"/>
      <c r="J3" s="91"/>
      <c r="K3" s="91"/>
      <c r="L3" s="91"/>
      <c r="M3" s="91"/>
      <c r="N3" s="91"/>
      <c r="O3" s="91" t="s">
        <v>12</v>
      </c>
      <c r="P3" s="91"/>
      <c r="Q3" s="91"/>
      <c r="R3" s="91"/>
      <c r="S3" s="91" t="s">
        <v>13</v>
      </c>
      <c r="T3" s="91"/>
      <c r="U3" s="91"/>
      <c r="V3" s="91"/>
      <c r="W3" s="89"/>
      <c r="Z3" s="2" t="s">
        <v>50</v>
      </c>
    </row>
    <row r="4" spans="1:26" ht="20.75" customHeight="1">
      <c r="A4" s="98"/>
      <c r="B4" s="98"/>
      <c r="C4" s="127" t="str">
        <f>IF(男子!C4="","",男子!C4)</f>
        <v/>
      </c>
      <c r="D4" s="127"/>
      <c r="E4" s="92" t="str">
        <f>IF(男子!E4="","",男子!E4)</f>
        <v/>
      </c>
      <c r="F4" s="92"/>
      <c r="G4" s="92" t="str">
        <f>IF(男子!G4="","",男子!G4)</f>
        <v/>
      </c>
      <c r="H4" s="92"/>
      <c r="I4" s="92"/>
      <c r="J4" s="92"/>
      <c r="K4" s="92"/>
      <c r="L4" s="92"/>
      <c r="M4" s="92"/>
      <c r="N4" s="92"/>
      <c r="O4" s="92" t="str">
        <f>IF(男子!O4="","",男子!O4)</f>
        <v/>
      </c>
      <c r="P4" s="92"/>
      <c r="Q4" s="92"/>
      <c r="R4" s="92"/>
      <c r="S4" s="92" t="str">
        <f>IF(男子!S4="","",男子!S4)</f>
        <v/>
      </c>
      <c r="T4" s="92"/>
      <c r="U4" s="92"/>
      <c r="V4" s="92"/>
      <c r="W4" s="89"/>
      <c r="Z4" s="70">
        <v>45837</v>
      </c>
    </row>
    <row r="5" spans="1:26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89"/>
    </row>
    <row r="6" spans="1:26" ht="13.25" customHeight="1">
      <c r="A6" s="5"/>
      <c r="B6" s="84"/>
      <c r="C6" s="47" t="s">
        <v>16</v>
      </c>
      <c r="D6" s="11" t="s">
        <v>17</v>
      </c>
      <c r="E6" s="11" t="s">
        <v>18</v>
      </c>
      <c r="G6" s="14"/>
      <c r="H6" s="14"/>
      <c r="I6" s="14"/>
      <c r="J6" s="140" t="s">
        <v>19</v>
      </c>
      <c r="K6" s="140"/>
      <c r="L6" s="140" t="s">
        <v>17</v>
      </c>
      <c r="M6" s="140"/>
      <c r="N6" s="140"/>
      <c r="O6" s="140" t="s">
        <v>18</v>
      </c>
      <c r="P6" s="140"/>
      <c r="S6" s="11" t="s">
        <v>20</v>
      </c>
      <c r="W6" s="89"/>
    </row>
    <row r="7" spans="1:26" ht="13.25" customHeight="1">
      <c r="A7" s="5"/>
      <c r="B7" s="85"/>
      <c r="C7" s="48" t="str">
        <f>IF(COUNTA(女_参加C_A,女_参加C_B)=0,"",COUNTA(女_参加C_A,女_参加C_B))</f>
        <v/>
      </c>
      <c r="D7" s="49">
        <v>1000</v>
      </c>
      <c r="E7" s="49" t="str">
        <f>IF(OR(C7="",D7=""),"",IFERROR(C7*D7,""))</f>
        <v/>
      </c>
      <c r="G7" s="14"/>
      <c r="H7" s="14"/>
      <c r="I7" s="14"/>
      <c r="J7" s="141" t="str">
        <f>IF(AND(W16="OK",W15="OK"),IF(W20=0,"",W20),"プロ掲載順を入力")</f>
        <v/>
      </c>
      <c r="K7" s="141"/>
      <c r="L7" s="93">
        <v>2200</v>
      </c>
      <c r="M7" s="93"/>
      <c r="N7" s="93"/>
      <c r="O7" s="93" t="str">
        <f>IF(OR(J7="",L7=""),"",IFERROR(J7*L7,""))</f>
        <v/>
      </c>
      <c r="P7" s="93"/>
      <c r="S7" s="50">
        <f>IF(E7="",0,E7)+IF(O7="",0,O7)</f>
        <v>0</v>
      </c>
      <c r="W7" s="89"/>
    </row>
    <row r="8" spans="1:26" ht="13.25" customHeight="1">
      <c r="A8" s="5"/>
      <c r="B8" s="82"/>
      <c r="C8" s="86"/>
      <c r="D8" s="87"/>
      <c r="E8" s="87"/>
      <c r="G8" s="14"/>
      <c r="H8" s="14"/>
      <c r="I8" s="14"/>
      <c r="J8" s="144"/>
      <c r="K8" s="144"/>
      <c r="L8" s="145"/>
      <c r="M8" s="145"/>
      <c r="N8" s="145"/>
      <c r="O8" s="145"/>
      <c r="P8" s="145"/>
      <c r="S8" s="88"/>
      <c r="W8" s="89"/>
    </row>
    <row r="9" spans="1:26" ht="13.25" customHeight="1">
      <c r="A9" s="5"/>
      <c r="B9" s="82"/>
      <c r="C9" s="14"/>
      <c r="D9" s="51"/>
      <c r="E9" s="51"/>
      <c r="G9" s="14"/>
      <c r="H9" s="14"/>
      <c r="I9" s="14"/>
      <c r="J9" s="146"/>
      <c r="K9" s="146"/>
      <c r="L9" s="147"/>
      <c r="M9" s="147"/>
      <c r="N9" s="147"/>
      <c r="O9" s="147"/>
      <c r="P9" s="147"/>
      <c r="S9" s="83"/>
      <c r="W9" s="89"/>
    </row>
    <row r="10" spans="1:26" ht="7.5" customHeight="1">
      <c r="A10" s="5"/>
      <c r="B10" s="82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3"/>
      <c r="W10" s="89"/>
    </row>
    <row r="11" spans="1:26" ht="48.85" customHeight="1">
      <c r="A11" s="5"/>
      <c r="B11" s="139" t="s">
        <v>108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W11" s="89"/>
    </row>
    <row r="12" spans="1:26" ht="48.85" customHeight="1">
      <c r="A12" s="5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W12" s="89"/>
    </row>
    <row r="13" spans="1:26" ht="7.5" customHeight="1" thickBot="1">
      <c r="A13" s="5"/>
      <c r="B13" s="16"/>
      <c r="C13" s="5"/>
      <c r="D13" s="1"/>
      <c r="P13" s="1"/>
      <c r="Q13" s="1"/>
      <c r="R13" s="1"/>
    </row>
    <row r="14" spans="1:26" ht="15" customHeight="1">
      <c r="A14" s="142" t="s">
        <v>23</v>
      </c>
      <c r="B14" s="143"/>
      <c r="C14" s="113" t="str">
        <f>IF(C4="",IF(C3=""," ",C3),C4)</f>
        <v xml:space="preserve"> </v>
      </c>
      <c r="D14" s="114"/>
      <c r="E14" s="128" t="s">
        <v>5</v>
      </c>
      <c r="F14" s="131" t="s">
        <v>6</v>
      </c>
      <c r="G14" s="134" t="s">
        <v>22</v>
      </c>
      <c r="H14" s="121" t="s">
        <v>40</v>
      </c>
      <c r="I14" s="122"/>
      <c r="J14" s="123"/>
      <c r="K14" s="102" t="s">
        <v>7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26" ht="15" customHeight="1">
      <c r="A15" s="115" t="s">
        <v>44</v>
      </c>
      <c r="B15" s="117" t="s">
        <v>2</v>
      </c>
      <c r="C15" s="110" t="s">
        <v>3</v>
      </c>
      <c r="D15" s="119" t="s">
        <v>4</v>
      </c>
      <c r="E15" s="129"/>
      <c r="F15" s="132"/>
      <c r="G15" s="135"/>
      <c r="H15" s="124"/>
      <c r="I15" s="125"/>
      <c r="J15" s="126"/>
      <c r="K15" s="105" t="s">
        <v>8</v>
      </c>
      <c r="L15" s="107" t="s">
        <v>15</v>
      </c>
      <c r="M15" s="108"/>
      <c r="N15" s="109"/>
      <c r="O15" s="110" t="s">
        <v>9</v>
      </c>
      <c r="P15" s="107" t="s">
        <v>15</v>
      </c>
      <c r="Q15" s="108"/>
      <c r="R15" s="109"/>
      <c r="S15" s="100" t="s">
        <v>24</v>
      </c>
      <c r="T15" s="71"/>
      <c r="U15" s="111" t="s">
        <v>53</v>
      </c>
      <c r="V15" s="112"/>
      <c r="W15" s="45" t="str">
        <f>IF(SUM(W17:W22)=COUNTA(S17:S66),"OK","NO")</f>
        <v>OK</v>
      </c>
    </row>
    <row r="16" spans="1:26" ht="18.75" customHeight="1" thickBot="1">
      <c r="A16" s="116"/>
      <c r="B16" s="118"/>
      <c r="C16" s="101"/>
      <c r="D16" s="120"/>
      <c r="E16" s="130"/>
      <c r="F16" s="133"/>
      <c r="G16" s="136"/>
      <c r="H16" s="52" t="s">
        <v>45</v>
      </c>
      <c r="I16" s="53" t="s">
        <v>46</v>
      </c>
      <c r="J16" s="54" t="s">
        <v>47</v>
      </c>
      <c r="K16" s="106"/>
      <c r="L16" s="15" t="s">
        <v>14</v>
      </c>
      <c r="M16" s="55" t="s">
        <v>48</v>
      </c>
      <c r="N16" s="69" t="s">
        <v>49</v>
      </c>
      <c r="O16" s="101"/>
      <c r="P16" s="15" t="s">
        <v>14</v>
      </c>
      <c r="Q16" s="55" t="s">
        <v>48</v>
      </c>
      <c r="R16" s="69" t="s">
        <v>49</v>
      </c>
      <c r="S16" s="101"/>
      <c r="T16" s="72" t="s">
        <v>52</v>
      </c>
      <c r="U16" s="80" t="s">
        <v>54</v>
      </c>
      <c r="V16" s="73" t="s">
        <v>55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2"/>
      <c r="H17" s="63"/>
      <c r="I17" s="63"/>
      <c r="J17" s="63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4"/>
      <c r="V17" s="81"/>
      <c r="W17" s="23">
        <f>COUNTIF(女_プロ順,1)</f>
        <v>0</v>
      </c>
      <c r="Y17" s="2" t="s">
        <v>25</v>
      </c>
      <c r="Z17" s="2" t="s">
        <v>26</v>
      </c>
      <c r="AA17" s="2">
        <v>1</v>
      </c>
      <c r="AC17" s="2" t="s">
        <v>67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4"/>
      <c r="H18" s="63"/>
      <c r="I18" s="65"/>
      <c r="J18" s="65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6"/>
      <c r="V18" s="77"/>
      <c r="W18" s="23">
        <f>COUNTIF(女_プロ順,2)</f>
        <v>0</v>
      </c>
      <c r="Y18" s="2" t="s">
        <v>35</v>
      </c>
      <c r="Z18" s="2" t="s">
        <v>36</v>
      </c>
      <c r="AA18" s="2">
        <v>2</v>
      </c>
      <c r="AC18" s="2" t="s">
        <v>65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4"/>
      <c r="H19" s="63"/>
      <c r="I19" s="65"/>
      <c r="J19" s="65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6"/>
      <c r="V19" s="77"/>
      <c r="W19" s="23">
        <f>COUNTIF(女_プロ順,3)</f>
        <v>0</v>
      </c>
      <c r="Y19" s="2" t="s">
        <v>31</v>
      </c>
      <c r="Z19" s="2" t="s">
        <v>32</v>
      </c>
      <c r="AA19" s="2">
        <v>3</v>
      </c>
      <c r="AC19" s="2" t="s">
        <v>68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4"/>
      <c r="H20" s="63"/>
      <c r="I20" s="65"/>
      <c r="J20" s="65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6"/>
      <c r="V20" s="77"/>
      <c r="W20" s="23">
        <f>COUNTIF(女_プロ順,4)</f>
        <v>0</v>
      </c>
      <c r="AA20" s="2">
        <v>4</v>
      </c>
      <c r="AC20" s="2" t="s">
        <v>66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4"/>
      <c r="H21" s="63"/>
      <c r="I21" s="65"/>
      <c r="J21" s="65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6"/>
      <c r="V21" s="77"/>
      <c r="W21" s="23">
        <f>COUNTIF(女_プロ順,5)</f>
        <v>0</v>
      </c>
      <c r="AA21" s="2">
        <v>5</v>
      </c>
      <c r="AC21" s="2" t="s">
        <v>62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4"/>
      <c r="H22" s="63"/>
      <c r="I22" s="63"/>
      <c r="J22" s="63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6"/>
      <c r="V22" s="77"/>
      <c r="W22" s="23">
        <f>COUNTIF(女_プロ順,6)</f>
        <v>0</v>
      </c>
      <c r="AA22" s="2">
        <v>6</v>
      </c>
      <c r="AC22" s="2" t="s">
        <v>63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4"/>
      <c r="H23" s="63"/>
      <c r="I23" s="65"/>
      <c r="J23" s="65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6"/>
      <c r="V23" s="77"/>
      <c r="AC23" s="2" t="s">
        <v>64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4"/>
      <c r="H24" s="63"/>
      <c r="I24" s="65"/>
      <c r="J24" s="65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6"/>
      <c r="V24" s="77"/>
      <c r="AC24" s="2" t="s">
        <v>51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4"/>
      <c r="H25" s="63"/>
      <c r="I25" s="65"/>
      <c r="J25" s="65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6"/>
      <c r="V25" s="77"/>
      <c r="AC25" s="2" t="s">
        <v>56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6"/>
      <c r="H26" s="67"/>
      <c r="I26" s="67"/>
      <c r="J26" s="67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8"/>
      <c r="V26" s="79"/>
      <c r="AC26" s="2" t="s">
        <v>57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2"/>
      <c r="H27" s="68"/>
      <c r="I27" s="68"/>
      <c r="J27" s="68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4"/>
      <c r="V27" s="75"/>
      <c r="AC27" s="2" t="s">
        <v>58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4"/>
      <c r="H28" s="63"/>
      <c r="I28" s="65"/>
      <c r="J28" s="65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6"/>
      <c r="V28" s="77"/>
      <c r="AC28" s="2" t="s">
        <v>59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4"/>
      <c r="H29" s="63"/>
      <c r="I29" s="65"/>
      <c r="J29" s="65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6"/>
      <c r="V29" s="77"/>
      <c r="AC29" s="2" t="s">
        <v>60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4"/>
      <c r="H30" s="63"/>
      <c r="I30" s="65"/>
      <c r="J30" s="65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6"/>
      <c r="V30" s="77"/>
      <c r="AC30" s="2" t="s">
        <v>61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4"/>
      <c r="H31" s="63"/>
      <c r="I31" s="65"/>
      <c r="J31" s="65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6"/>
      <c r="V31" s="77"/>
      <c r="AC31" s="2" t="s">
        <v>69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4"/>
      <c r="H32" s="63"/>
      <c r="I32" s="65"/>
      <c r="J32" s="65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6"/>
      <c r="V32" s="77"/>
      <c r="AC32" s="2" t="s">
        <v>70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4"/>
      <c r="H33" s="63"/>
      <c r="I33" s="65"/>
      <c r="J33" s="65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6"/>
      <c r="V33" s="77"/>
      <c r="AC33" s="2" t="s">
        <v>71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4"/>
      <c r="H34" s="63"/>
      <c r="I34" s="65"/>
      <c r="J34" s="65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6"/>
      <c r="V34" s="77"/>
      <c r="AC34" s="2" t="s">
        <v>72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4"/>
      <c r="H35" s="65"/>
      <c r="I35" s="65"/>
      <c r="J35" s="65"/>
      <c r="K35" s="41"/>
      <c r="L35" s="42"/>
      <c r="M35" s="58"/>
      <c r="N35" s="59"/>
      <c r="O35" s="41"/>
      <c r="P35" s="42"/>
      <c r="Q35" s="58"/>
      <c r="R35" s="59"/>
      <c r="S35" s="41"/>
      <c r="T35" s="42"/>
      <c r="U35" s="76"/>
      <c r="V35" s="77"/>
      <c r="AC35" s="2" t="s">
        <v>73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6"/>
      <c r="H36" s="67"/>
      <c r="I36" s="67"/>
      <c r="J36" s="67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8"/>
      <c r="V36" s="79"/>
      <c r="AC36" s="2" t="s">
        <v>74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F52" si="1">PHONETIC(C37)</f>
        <v/>
      </c>
      <c r="F37" s="27" t="str">
        <f t="shared" si="1"/>
        <v/>
      </c>
      <c r="G37" s="62"/>
      <c r="H37" s="68"/>
      <c r="I37" s="68"/>
      <c r="J37" s="68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4"/>
      <c r="V37" s="75"/>
      <c r="AC37" s="2" t="s">
        <v>75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1"/>
        <v/>
      </c>
      <c r="G38" s="64"/>
      <c r="H38" s="63"/>
      <c r="I38" s="65"/>
      <c r="J38" s="65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6"/>
      <c r="V38" s="77"/>
      <c r="AC38" s="2" t="s">
        <v>76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1"/>
        <v/>
      </c>
      <c r="G39" s="64"/>
      <c r="H39" s="63"/>
      <c r="I39" s="65"/>
      <c r="J39" s="65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6"/>
      <c r="V39" s="77"/>
      <c r="AC39" s="2" t="s">
        <v>77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1"/>
        <v/>
      </c>
      <c r="G40" s="64"/>
      <c r="H40" s="63"/>
      <c r="I40" s="65"/>
      <c r="J40" s="65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6"/>
      <c r="V40" s="77"/>
      <c r="AC40" s="2" t="s">
        <v>78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1"/>
        <v/>
      </c>
      <c r="G41" s="64"/>
      <c r="H41" s="63"/>
      <c r="I41" s="65"/>
      <c r="J41" s="65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6"/>
      <c r="V41" s="77"/>
      <c r="AC41" s="2" t="s">
        <v>79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1"/>
        <v/>
      </c>
      <c r="G42" s="64"/>
      <c r="H42" s="63"/>
      <c r="I42" s="65"/>
      <c r="J42" s="65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6"/>
      <c r="V42" s="77"/>
      <c r="AC42" s="2" t="s">
        <v>80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1"/>
        <v/>
      </c>
      <c r="G43" s="64"/>
      <c r="H43" s="63"/>
      <c r="I43" s="65"/>
      <c r="J43" s="65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6"/>
      <c r="V43" s="77"/>
      <c r="AC43" s="2" t="s">
        <v>81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1"/>
        <v/>
      </c>
      <c r="G44" s="64"/>
      <c r="H44" s="63"/>
      <c r="I44" s="65"/>
      <c r="J44" s="65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6"/>
      <c r="V44" s="77"/>
      <c r="AC44" s="2" t="s">
        <v>82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1"/>
        <v/>
      </c>
      <c r="G45" s="64"/>
      <c r="H45" s="63"/>
      <c r="I45" s="65"/>
      <c r="J45" s="65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6"/>
      <c r="V45" s="77"/>
      <c r="AC45" s="2" t="s">
        <v>83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1"/>
        <v/>
      </c>
      <c r="G46" s="66"/>
      <c r="H46" s="67"/>
      <c r="I46" s="67"/>
      <c r="J46" s="67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8"/>
      <c r="V46" s="79"/>
      <c r="AC46" s="2" t="s">
        <v>84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si="1"/>
        <v/>
      </c>
      <c r="F47" s="27" t="str">
        <f t="shared" si="1"/>
        <v/>
      </c>
      <c r="G47" s="62"/>
      <c r="H47" s="68"/>
      <c r="I47" s="68"/>
      <c r="J47" s="68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4"/>
      <c r="V47" s="75"/>
      <c r="AC47" s="2" t="s">
        <v>85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1"/>
        <v/>
      </c>
      <c r="F48" s="31" t="str">
        <f t="shared" si="1"/>
        <v/>
      </c>
      <c r="G48" s="64"/>
      <c r="H48" s="63"/>
      <c r="I48" s="65"/>
      <c r="J48" s="65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6"/>
      <c r="V48" s="77"/>
      <c r="AC48" s="2" t="s">
        <v>86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1"/>
        <v/>
      </c>
      <c r="F49" s="31" t="str">
        <f t="shared" si="1"/>
        <v/>
      </c>
      <c r="G49" s="64"/>
      <c r="H49" s="63"/>
      <c r="I49" s="65"/>
      <c r="J49" s="65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6"/>
      <c r="V49" s="77"/>
      <c r="AC49" s="2" t="s">
        <v>87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1"/>
        <v/>
      </c>
      <c r="F50" s="31" t="str">
        <f t="shared" si="1"/>
        <v/>
      </c>
      <c r="G50" s="64"/>
      <c r="H50" s="63"/>
      <c r="I50" s="65"/>
      <c r="J50" s="65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6"/>
      <c r="V50" s="77"/>
      <c r="AC50" s="2" t="s">
        <v>88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1"/>
        <v/>
      </c>
      <c r="F51" s="31" t="str">
        <f t="shared" si="1"/>
        <v/>
      </c>
      <c r="G51" s="64"/>
      <c r="H51" s="63"/>
      <c r="I51" s="65"/>
      <c r="J51" s="65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6"/>
      <c r="V51" s="77"/>
      <c r="AC51" s="2" t="s">
        <v>89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1"/>
        <v/>
      </c>
      <c r="F52" s="31" t="str">
        <f t="shared" si="1"/>
        <v/>
      </c>
      <c r="G52" s="64"/>
      <c r="H52" s="63"/>
      <c r="I52" s="65"/>
      <c r="J52" s="65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6"/>
      <c r="V52" s="77"/>
      <c r="AC52" s="2" t="s">
        <v>90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ref="E53:F66" si="2">PHONETIC(C53)</f>
        <v/>
      </c>
      <c r="F53" s="31" t="str">
        <f t="shared" si="2"/>
        <v/>
      </c>
      <c r="G53" s="64"/>
      <c r="H53" s="63"/>
      <c r="I53" s="65"/>
      <c r="J53" s="65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6"/>
      <c r="V53" s="77"/>
      <c r="AC53" s="2" t="s">
        <v>91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2"/>
        <v/>
      </c>
      <c r="F54" s="31" t="str">
        <f t="shared" si="2"/>
        <v/>
      </c>
      <c r="G54" s="64"/>
      <c r="H54" s="63"/>
      <c r="I54" s="65"/>
      <c r="J54" s="65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6"/>
      <c r="V54" s="77"/>
      <c r="AC54" s="2" t="s">
        <v>92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2"/>
        <v/>
      </c>
      <c r="F55" s="31" t="str">
        <f t="shared" si="2"/>
        <v/>
      </c>
      <c r="G55" s="64"/>
      <c r="H55" s="63"/>
      <c r="I55" s="65"/>
      <c r="J55" s="65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6"/>
      <c r="V55" s="77"/>
      <c r="AC55" s="2" t="s">
        <v>93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2"/>
        <v/>
      </c>
      <c r="F56" s="35" t="str">
        <f t="shared" si="2"/>
        <v/>
      </c>
      <c r="G56" s="66"/>
      <c r="H56" s="67"/>
      <c r="I56" s="67"/>
      <c r="J56" s="67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8"/>
      <c r="V56" s="79"/>
      <c r="AC56" s="2" t="s">
        <v>94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si="2"/>
        <v/>
      </c>
      <c r="F57" s="27" t="str">
        <f t="shared" si="2"/>
        <v/>
      </c>
      <c r="G57" s="62"/>
      <c r="H57" s="68"/>
      <c r="I57" s="68"/>
      <c r="J57" s="68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4"/>
      <c r="V57" s="75"/>
      <c r="AC57" s="2" t="s">
        <v>95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2"/>
        <v/>
      </c>
      <c r="F58" s="31" t="str">
        <f t="shared" si="2"/>
        <v/>
      </c>
      <c r="G58" s="64"/>
      <c r="H58" s="63"/>
      <c r="I58" s="65"/>
      <c r="J58" s="65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6"/>
      <c r="V58" s="77"/>
      <c r="AC58" s="2" t="s">
        <v>96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2"/>
        <v/>
      </c>
      <c r="F59" s="31" t="str">
        <f t="shared" si="2"/>
        <v/>
      </c>
      <c r="G59" s="64"/>
      <c r="H59" s="63"/>
      <c r="I59" s="65"/>
      <c r="J59" s="65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6"/>
      <c r="V59" s="77"/>
      <c r="AC59" s="2" t="s">
        <v>97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2"/>
        <v/>
      </c>
      <c r="F60" s="31" t="str">
        <f t="shared" si="2"/>
        <v/>
      </c>
      <c r="G60" s="64"/>
      <c r="H60" s="63"/>
      <c r="I60" s="65"/>
      <c r="J60" s="65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6"/>
      <c r="V60" s="77"/>
      <c r="AC60" s="2" t="s">
        <v>98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2"/>
        <v/>
      </c>
      <c r="F61" s="31" t="str">
        <f t="shared" si="2"/>
        <v/>
      </c>
      <c r="G61" s="64"/>
      <c r="H61" s="63"/>
      <c r="I61" s="65"/>
      <c r="J61" s="65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6"/>
      <c r="V61" s="77"/>
      <c r="AC61" s="2" t="s">
        <v>99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2"/>
        <v/>
      </c>
      <c r="F62" s="31" t="str">
        <f t="shared" si="2"/>
        <v/>
      </c>
      <c r="G62" s="64"/>
      <c r="H62" s="63"/>
      <c r="I62" s="65"/>
      <c r="J62" s="65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6"/>
      <c r="V62" s="77"/>
      <c r="AC62" s="2" t="s">
        <v>100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2"/>
        <v/>
      </c>
      <c r="F63" s="31" t="str">
        <f t="shared" si="2"/>
        <v/>
      </c>
      <c r="G63" s="64"/>
      <c r="H63" s="63"/>
      <c r="I63" s="65"/>
      <c r="J63" s="65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6"/>
      <c r="V63" s="77"/>
      <c r="AC63" s="2" t="s">
        <v>101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2"/>
        <v/>
      </c>
      <c r="F64" s="31" t="str">
        <f t="shared" si="2"/>
        <v/>
      </c>
      <c r="G64" s="64"/>
      <c r="H64" s="63"/>
      <c r="I64" s="65"/>
      <c r="J64" s="65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6"/>
      <c r="V64" s="77"/>
      <c r="AC64" s="2" t="s">
        <v>102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2"/>
        <v/>
      </c>
      <c r="F65" s="31" t="str">
        <f t="shared" si="2"/>
        <v/>
      </c>
      <c r="G65" s="64"/>
      <c r="H65" s="63"/>
      <c r="I65" s="65"/>
      <c r="J65" s="65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6"/>
      <c r="V65" s="77"/>
    </row>
    <row r="66" spans="1:22" ht="13.25" customHeight="1" thickBot="1">
      <c r="A66" s="12"/>
      <c r="B66" s="7">
        <v>50</v>
      </c>
      <c r="C66" s="32"/>
      <c r="D66" s="33"/>
      <c r="E66" s="34" t="str">
        <f t="shared" si="2"/>
        <v/>
      </c>
      <c r="F66" s="35" t="str">
        <f t="shared" si="2"/>
        <v/>
      </c>
      <c r="G66" s="66"/>
      <c r="H66" s="67"/>
      <c r="I66" s="67"/>
      <c r="J66" s="67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8"/>
      <c r="V66" s="79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A1:C1"/>
    <mergeCell ref="A3:B4"/>
    <mergeCell ref="C3:D3"/>
    <mergeCell ref="E3:F3"/>
    <mergeCell ref="G3:N3"/>
    <mergeCell ref="S3:V3"/>
    <mergeCell ref="C4:D4"/>
    <mergeCell ref="E4:F4"/>
    <mergeCell ref="G4:N4"/>
    <mergeCell ref="O4:R4"/>
    <mergeCell ref="S4:V4"/>
    <mergeCell ref="O3:R3"/>
    <mergeCell ref="O8:P8"/>
    <mergeCell ref="J9:K9"/>
    <mergeCell ref="L9:N9"/>
    <mergeCell ref="O9:P9"/>
    <mergeCell ref="J6:K6"/>
    <mergeCell ref="L6:N6"/>
    <mergeCell ref="O6:P6"/>
    <mergeCell ref="J7:K7"/>
    <mergeCell ref="L7:N7"/>
    <mergeCell ref="O7:P7"/>
    <mergeCell ref="D15:D16"/>
    <mergeCell ref="K15:K16"/>
    <mergeCell ref="L15:N15"/>
    <mergeCell ref="J8:K8"/>
    <mergeCell ref="L8:N8"/>
    <mergeCell ref="O15:O16"/>
    <mergeCell ref="P15:R15"/>
    <mergeCell ref="W1:W12"/>
    <mergeCell ref="B11:U12"/>
    <mergeCell ref="A14:B14"/>
    <mergeCell ref="C14:D14"/>
    <mergeCell ref="E14:E16"/>
    <mergeCell ref="F14:F16"/>
    <mergeCell ref="G14:G16"/>
    <mergeCell ref="H14:J15"/>
    <mergeCell ref="K14:V14"/>
    <mergeCell ref="A15:A16"/>
    <mergeCell ref="B15:B16"/>
    <mergeCell ref="S15:S16"/>
    <mergeCell ref="U15:V15"/>
    <mergeCell ref="C15:C16"/>
  </mergeCells>
  <phoneticPr fontId="3"/>
  <dataValidations count="3">
    <dataValidation type="list" allowBlank="1" showInputMessage="1" showErrorMessage="1" sqref="U17:U66" xr:uid="{E898E044-5745-4438-B767-628394909EB7}">
      <formula1>$AC$17:$AC$64</formula1>
    </dataValidation>
    <dataValidation type="list" allowBlank="1" showInputMessage="1" showErrorMessage="1" sqref="T17:T66" xr:uid="{6AC15946-8AE0-4ABE-9463-F7E7DB98EC4A}">
      <formula1>$AA$17:$AA$22</formula1>
    </dataValidation>
    <dataValidation type="list" allowBlank="1" showInputMessage="1" showErrorMessage="1" sqref="O17:O66 K17:K66" xr:uid="{CF49AF76-666E-48BC-AEAE-10F5C2FF312B}">
      <formula1>$Y$17:$Y$22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男子</vt:lpstr>
      <vt:lpstr>女子</vt:lpstr>
      <vt:lpstr>女子!Print_Area</vt:lpstr>
      <vt:lpstr>男子!Print_Area</vt:lpstr>
      <vt:lpstr>女子!Print_Titles</vt:lpstr>
      <vt:lpstr>男子!Print_Titles</vt:lpstr>
      <vt:lpstr>女_プロ順</vt:lpstr>
      <vt:lpstr>女_一覧</vt:lpstr>
      <vt:lpstr>女_参加C_A</vt:lpstr>
      <vt:lpstr>女_参加C_B</vt:lpstr>
      <vt:lpstr>男_プロ順</vt:lpstr>
      <vt:lpstr>男_一覧</vt:lpstr>
      <vt:lpstr>男_参加C_A</vt:lpstr>
      <vt:lpstr>男_参加C_B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4 numakun</cp:lastModifiedBy>
  <cp:lastPrinted>2024-03-12T12:01:45Z</cp:lastPrinted>
  <dcterms:created xsi:type="dcterms:W3CDTF">2015-02-05T13:50:06Z</dcterms:created>
  <dcterms:modified xsi:type="dcterms:W3CDTF">2025-03-28T06:44:18Z</dcterms:modified>
</cp:coreProperties>
</file>