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umak\Documents\17_西東京大会\R08_31\02_エントリーシート\"/>
    </mc:Choice>
  </mc:AlternateContent>
  <xr:revisionPtr revIDLastSave="0" documentId="8_{84EDB276-8814-47F9-90DB-AD1683BFD502}" xr6:coauthVersionLast="47" xr6:coauthVersionMax="47" xr10:uidLastSave="{00000000-0000-0000-0000-000000000000}"/>
  <bookViews>
    <workbookView xWindow="-98" yWindow="-98" windowWidth="22695" windowHeight="14476" xr2:uid="{00000000-000D-0000-FFFF-FFFF00000000}"/>
  </bookViews>
  <sheets>
    <sheet name="男子" sheetId="1" r:id="rId1"/>
    <sheet name="女子" sheetId="4" r:id="rId2"/>
  </sheets>
  <definedNames>
    <definedName name="_xlnm.Print_Area" localSheetId="1">女子!$A$1:$V$66</definedName>
    <definedName name="_xlnm.Print_Area" localSheetId="0">男子!$A$1:$V$66</definedName>
    <definedName name="_xlnm.Print_Titles" localSheetId="1">女子!$14:$16</definedName>
    <definedName name="_xlnm.Print_Titles" localSheetId="0">男子!$14:$16</definedName>
    <definedName name="女_プロ順">女子!$T$17:$T$66</definedName>
    <definedName name="女_一覧">女子!$A$17:$V$66</definedName>
    <definedName name="女_参加C_A">女子!$K$17:$K$66</definedName>
    <definedName name="女_参加C_B">女子!$O$17:$O$66</definedName>
    <definedName name="男_プロ順">男子!$T$17:$T$66</definedName>
    <definedName name="男_一覧">男子!$A$17:$V$66</definedName>
    <definedName name="男_参加C_A">男子!$K$17:$K$66</definedName>
    <definedName name="男_参加C_B">男子!$O$17:$O$66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4" l="1"/>
  <c r="J8" i="1" s="1"/>
  <c r="C7" i="4"/>
  <c r="C8" i="1" s="1"/>
  <c r="C7" i="1"/>
  <c r="E7" i="1" s="1"/>
  <c r="E7" i="4" l="1"/>
  <c r="W22" i="4"/>
  <c r="W21" i="4"/>
  <c r="W20" i="4"/>
  <c r="W19" i="4"/>
  <c r="W18" i="4"/>
  <c r="W17" i="4"/>
  <c r="S4" i="4"/>
  <c r="O4" i="4"/>
  <c r="G4" i="4"/>
  <c r="E4" i="4"/>
  <c r="C4" i="4"/>
  <c r="C3" i="4"/>
  <c r="A1" i="4"/>
  <c r="AE5" i="1"/>
  <c r="AD5" i="1"/>
  <c r="AI6" i="1"/>
  <c r="AI7" i="1"/>
  <c r="AI8" i="1"/>
  <c r="AI9" i="1"/>
  <c r="AI5" i="1"/>
  <c r="AH6" i="1"/>
  <c r="AH7" i="1"/>
  <c r="AH8" i="1"/>
  <c r="AH9" i="1"/>
  <c r="AH5" i="1"/>
  <c r="AG6" i="1"/>
  <c r="AG7" i="1"/>
  <c r="AG8" i="1"/>
  <c r="AG9" i="1"/>
  <c r="AG5" i="1"/>
  <c r="AF6" i="1"/>
  <c r="AF7" i="1"/>
  <c r="AF8" i="1"/>
  <c r="AF9" i="1"/>
  <c r="AF5" i="1"/>
  <c r="AE6" i="1"/>
  <c r="AE7" i="1"/>
  <c r="AE8" i="1"/>
  <c r="AE9" i="1"/>
  <c r="AD6" i="1"/>
  <c r="AD7" i="1"/>
  <c r="AD8" i="1"/>
  <c r="AD9" i="1"/>
  <c r="AC5" i="1"/>
  <c r="AC9" i="1"/>
  <c r="AC8" i="1"/>
  <c r="AC7" i="1"/>
  <c r="AC6" i="1"/>
  <c r="AB5" i="1"/>
  <c r="AB6" i="1"/>
  <c r="AB7" i="1"/>
  <c r="AB8" i="1"/>
  <c r="AB9" i="1"/>
  <c r="AA6" i="1"/>
  <c r="AA7" i="1"/>
  <c r="AA8" i="1"/>
  <c r="AA9" i="1"/>
  <c r="AA5" i="1"/>
  <c r="Z6" i="1"/>
  <c r="Z7" i="1"/>
  <c r="Z8" i="1"/>
  <c r="Z9" i="1"/>
  <c r="Z5" i="1"/>
  <c r="F66" i="4"/>
  <c r="F62" i="4"/>
  <c r="F58" i="4"/>
  <c r="F54" i="4"/>
  <c r="F50" i="4"/>
  <c r="F46" i="4"/>
  <c r="F42" i="4"/>
  <c r="F38" i="4"/>
  <c r="F34" i="4"/>
  <c r="F30" i="4"/>
  <c r="F26" i="4"/>
  <c r="E20" i="4"/>
  <c r="F17" i="4"/>
  <c r="E66" i="4"/>
  <c r="E62" i="4"/>
  <c r="E58" i="4"/>
  <c r="E54" i="4"/>
  <c r="E50" i="4"/>
  <c r="E46" i="4"/>
  <c r="E42" i="4"/>
  <c r="E38" i="4"/>
  <c r="E34" i="4"/>
  <c r="E30" i="4"/>
  <c r="E26" i="4"/>
  <c r="F22" i="4"/>
  <c r="F65" i="4"/>
  <c r="F61" i="4"/>
  <c r="F57" i="4"/>
  <c r="F53" i="4"/>
  <c r="F49" i="4"/>
  <c r="F45" i="4"/>
  <c r="F41" i="4"/>
  <c r="F37" i="4"/>
  <c r="F33" i="4"/>
  <c r="F29" i="4"/>
  <c r="F25" i="4"/>
  <c r="E22" i="4"/>
  <c r="F19" i="4"/>
  <c r="F23" i="4"/>
  <c r="E63" i="4"/>
  <c r="E43" i="4"/>
  <c r="E31" i="4"/>
  <c r="F20" i="4"/>
  <c r="E65" i="4"/>
  <c r="E61" i="4"/>
  <c r="E57" i="4"/>
  <c r="E53" i="4"/>
  <c r="E49" i="4"/>
  <c r="E45" i="4"/>
  <c r="E41" i="4"/>
  <c r="E37" i="4"/>
  <c r="E33" i="4"/>
  <c r="E29" i="4"/>
  <c r="E25" i="4"/>
  <c r="E19" i="4"/>
  <c r="E51" i="4"/>
  <c r="E35" i="4"/>
  <c r="F64" i="4"/>
  <c r="F60" i="4"/>
  <c r="F56" i="4"/>
  <c r="F52" i="4"/>
  <c r="F48" i="4"/>
  <c r="F44" i="4"/>
  <c r="F40" i="4"/>
  <c r="F36" i="4"/>
  <c r="F32" i="4"/>
  <c r="F28" i="4"/>
  <c r="F24" i="4"/>
  <c r="F21" i="4"/>
  <c r="E59" i="4"/>
  <c r="E47" i="4"/>
  <c r="E39" i="4"/>
  <c r="E23" i="4"/>
  <c r="E64" i="4"/>
  <c r="E60" i="4"/>
  <c r="E56" i="4"/>
  <c r="E52" i="4"/>
  <c r="E48" i="4"/>
  <c r="E44" i="4"/>
  <c r="E40" i="4"/>
  <c r="E36" i="4"/>
  <c r="E32" i="4"/>
  <c r="E28" i="4"/>
  <c r="E24" i="4"/>
  <c r="E21" i="4"/>
  <c r="F18" i="4"/>
  <c r="F63" i="4"/>
  <c r="F59" i="4"/>
  <c r="F55" i="4"/>
  <c r="F51" i="4"/>
  <c r="F47" i="4"/>
  <c r="F43" i="4"/>
  <c r="F39" i="4"/>
  <c r="F35" i="4"/>
  <c r="F31" i="4"/>
  <c r="F27" i="4"/>
  <c r="E18" i="4"/>
  <c r="E55" i="4"/>
  <c r="E27" i="4"/>
  <c r="E17" i="4"/>
  <c r="C14" i="4" l="1"/>
  <c r="W16" i="4"/>
  <c r="W15" i="4"/>
  <c r="O7" i="4" l="1"/>
  <c r="S7" i="4" s="1"/>
  <c r="W22" i="1"/>
  <c r="W21" i="1"/>
  <c r="W20" i="1"/>
  <c r="W19" i="1"/>
  <c r="W18" i="1"/>
  <c r="W17" i="1"/>
  <c r="E8" i="1" l="1"/>
  <c r="C9" i="1"/>
  <c r="W15" i="1"/>
  <c r="W16" i="1"/>
  <c r="C14" i="1"/>
  <c r="J7" i="1" l="1"/>
  <c r="O8" i="1"/>
  <c r="S8" i="1" s="1"/>
  <c r="F64" i="1"/>
  <c r="E57" i="1"/>
  <c r="F66" i="1"/>
  <c r="E65" i="1"/>
  <c r="E61" i="1"/>
  <c r="F62" i="1"/>
  <c r="E58" i="1"/>
  <c r="F58" i="1"/>
  <c r="F59" i="1"/>
  <c r="F61" i="1"/>
  <c r="F60" i="1"/>
  <c r="F65" i="1"/>
  <c r="E64" i="1"/>
  <c r="E66" i="1"/>
  <c r="F63" i="1"/>
  <c r="E59" i="1"/>
  <c r="E63" i="1"/>
  <c r="E62" i="1"/>
  <c r="E60" i="1"/>
  <c r="F57" i="1"/>
  <c r="O7" i="1" l="1"/>
  <c r="J9" i="1"/>
  <c r="O9" i="1" s="1"/>
  <c r="E9" i="1"/>
  <c r="E56" i="1"/>
  <c r="E22" i="1"/>
  <c r="F46" i="1"/>
  <c r="F36" i="1"/>
  <c r="F52" i="1"/>
  <c r="F56" i="1"/>
  <c r="F26" i="1"/>
  <c r="E55" i="1"/>
  <c r="F48" i="1"/>
  <c r="F34" i="1"/>
  <c r="F43" i="1"/>
  <c r="E38" i="1"/>
  <c r="F41" i="1"/>
  <c r="E40" i="1"/>
  <c r="E37" i="1"/>
  <c r="E53" i="1"/>
  <c r="E20" i="1"/>
  <c r="E30" i="1"/>
  <c r="F32" i="1"/>
  <c r="F39" i="1"/>
  <c r="F44" i="1"/>
  <c r="E42" i="1"/>
  <c r="F22" i="1"/>
  <c r="E41" i="1"/>
  <c r="E48" i="1"/>
  <c r="F45" i="1"/>
  <c r="F17" i="1"/>
  <c r="E36" i="1"/>
  <c r="F25" i="1"/>
  <c r="F28" i="1"/>
  <c r="F35" i="1"/>
  <c r="E35" i="1"/>
  <c r="E31" i="1"/>
  <c r="F21" i="1"/>
  <c r="F19" i="1"/>
  <c r="F49" i="1"/>
  <c r="F24" i="1"/>
  <c r="E39" i="1"/>
  <c r="E21" i="1"/>
  <c r="F42" i="1"/>
  <c r="E43" i="1"/>
  <c r="E27" i="1"/>
  <c r="E50" i="1"/>
  <c r="E49" i="1"/>
  <c r="E46" i="1"/>
  <c r="F40" i="1"/>
  <c r="F33" i="1"/>
  <c r="F55" i="1"/>
  <c r="F31" i="1"/>
  <c r="F30" i="1"/>
  <c r="F23" i="1"/>
  <c r="E26" i="1"/>
  <c r="E23" i="1"/>
  <c r="F38" i="1"/>
  <c r="F37" i="1"/>
  <c r="F53" i="1"/>
  <c r="F50" i="1"/>
  <c r="E44" i="1"/>
  <c r="F29" i="1"/>
  <c r="E28" i="1"/>
  <c r="E24" i="1"/>
  <c r="E32" i="1"/>
  <c r="E33" i="1"/>
  <c r="E17" i="1"/>
  <c r="F20" i="1"/>
  <c r="E25" i="1"/>
  <c r="F47" i="1"/>
  <c r="F51" i="1"/>
  <c r="E34" i="1"/>
  <c r="E52" i="1"/>
  <c r="E18" i="1"/>
  <c r="E47" i="1"/>
  <c r="E51" i="1"/>
  <c r="F54" i="1"/>
  <c r="E19" i="1"/>
  <c r="E45" i="1"/>
  <c r="F18" i="1"/>
  <c r="E54" i="1"/>
  <c r="F27" i="1"/>
  <c r="E29" i="1"/>
  <c r="S7" i="1" l="1"/>
  <c r="S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numak</author>
  </authors>
  <commentList>
    <comment ref="E17" authorId="0" shapeId="0" xr:uid="{33846DF2-285D-492B-8C1B-57B4EACE927B}">
      <text>
        <r>
          <rPr>
            <b/>
            <sz val="9"/>
            <color indexed="81"/>
            <rFont val="MS P ゴシック"/>
            <family val="3"/>
            <charset val="128"/>
          </rPr>
          <t>姓ﾌﾘｶﾞﾅ(式の答が間違えなら直接入力)
※以下同じ</t>
        </r>
      </text>
    </comment>
    <comment ref="F17" authorId="0" shapeId="0" xr:uid="{26EF969F-1F73-40FC-AA2A-DBA836DBC27F}">
      <text>
        <r>
          <rPr>
            <b/>
            <sz val="9"/>
            <color indexed="81"/>
            <rFont val="MS P ゴシック"/>
            <family val="3"/>
            <charset val="128"/>
          </rPr>
          <t>名ﾌﾘｶﾞﾅ(式の答が間違えなら直接入力)
※以下同じ</t>
        </r>
      </text>
    </comment>
    <comment ref="G17" authorId="0" shapeId="0" xr:uid="{DFBD0B4A-46B5-43FA-BB01-09E02E7548FF}">
      <text>
        <r>
          <rPr>
            <b/>
            <sz val="9"/>
            <color indexed="81"/>
            <rFont val="MS P ゴシック"/>
            <family val="3"/>
            <charset val="128"/>
          </rPr>
          <t>学年
学年を選択する
※以下同じ</t>
        </r>
      </text>
    </comment>
    <comment ref="H17" authorId="0" shapeId="0" xr:uid="{89952226-A3DA-4930-9924-05AF6EB7BE71}">
      <text>
        <r>
          <rPr>
            <b/>
            <sz val="9"/>
            <color indexed="81"/>
            <rFont val="MS P ゴシック"/>
            <family val="3"/>
            <charset val="128"/>
          </rPr>
          <t>西暦年
生年(4桁)を入力する
※以下同じ</t>
        </r>
      </text>
    </comment>
    <comment ref="I17" authorId="0" shapeId="0" xr:uid="{32221252-8269-44E8-953E-B35C359C9803}">
      <text>
        <r>
          <rPr>
            <b/>
            <sz val="9"/>
            <color indexed="81"/>
            <rFont val="MS P ゴシック"/>
            <family val="3"/>
            <charset val="128"/>
          </rPr>
          <t>月
生月を入力する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9"/>
            <color indexed="81"/>
            <rFont val="MS P ゴシック"/>
            <family val="3"/>
            <charset val="128"/>
          </rPr>
          <t>※以下同じ</t>
        </r>
      </text>
    </comment>
    <comment ref="J17" authorId="0" shapeId="0" xr:uid="{2735AC46-50D1-4225-A2CA-484F8ADD666C}">
      <text>
        <r>
          <rPr>
            <b/>
            <sz val="9"/>
            <color indexed="81"/>
            <rFont val="MS P ゴシック"/>
            <family val="3"/>
            <charset val="128"/>
          </rPr>
          <t>日
生日を入力する
※以下同じ</t>
        </r>
      </text>
    </comment>
    <comment ref="K17" authorId="0" shapeId="0" xr:uid="{80BCB84E-2341-4530-8173-F6E3D2445EF4}">
      <text>
        <r>
          <rPr>
            <b/>
            <sz val="9"/>
            <color indexed="81"/>
            <rFont val="MS P ゴシック"/>
            <family val="3"/>
            <charset val="128"/>
          </rPr>
          <t>個人1
種目を選択する
※以下同じ</t>
        </r>
      </text>
    </comment>
    <comment ref="L17" authorId="0" shapeId="0" xr:uid="{25BA0BB8-58FA-4622-AF26-9847039943C0}">
      <text>
        <r>
          <rPr>
            <b/>
            <sz val="9"/>
            <color indexed="81"/>
            <rFont val="MS P ゴシック"/>
            <family val="3"/>
            <charset val="128"/>
          </rPr>
          <t>ベスト記録
トラック：分
の値
※以下同じ</t>
        </r>
      </text>
    </comment>
    <comment ref="M17" authorId="0" shapeId="0" xr:uid="{2949DC9B-B7F0-4A35-9BEB-C858DE32574D}">
      <text>
        <r>
          <rPr>
            <b/>
            <sz val="9"/>
            <color indexed="81"/>
            <rFont val="MS P ゴシック"/>
            <family val="3"/>
            <charset val="128"/>
          </rPr>
          <t>ベスト記録
トラック：秒
フィールド：m
の値
※以下同じ</t>
        </r>
      </text>
    </comment>
    <comment ref="N17" authorId="0" shapeId="0" xr:uid="{A1D88CF3-E706-488F-B340-AA9E9C6F670F}">
      <text>
        <r>
          <rPr>
            <b/>
            <sz val="9"/>
            <color indexed="81"/>
            <rFont val="MS P ゴシック"/>
            <family val="3"/>
            <charset val="128"/>
          </rPr>
          <t>ベスト記録
トラック：1/100秒
フィールド：㎝
の値
※以下同じ</t>
        </r>
      </text>
    </comment>
    <comment ref="O17" authorId="0" shapeId="0" xr:uid="{CAD845D2-1B59-4BA3-A6B6-B860FEE600F5}">
      <text>
        <r>
          <rPr>
            <b/>
            <sz val="9"/>
            <color indexed="81"/>
            <rFont val="MS P ゴシック"/>
            <family val="3"/>
            <charset val="128"/>
          </rPr>
          <t>個人2
種目を選択する
※以下同じ</t>
        </r>
      </text>
    </comment>
    <comment ref="P17" authorId="0" shapeId="0" xr:uid="{5780FEFB-381E-4873-8990-1139DE6D9767}">
      <text>
        <r>
          <rPr>
            <b/>
            <sz val="9"/>
            <color indexed="81"/>
            <rFont val="MS P ゴシック"/>
            <family val="3"/>
            <charset val="128"/>
          </rPr>
          <t>ベスト記録
トラック：分
の値
※以下同じ</t>
        </r>
      </text>
    </comment>
    <comment ref="Q17" authorId="0" shapeId="0" xr:uid="{755B57E6-B5E3-4E98-843C-8480A1235C97}">
      <text>
        <r>
          <rPr>
            <b/>
            <sz val="9"/>
            <color indexed="81"/>
            <rFont val="MS P ゴシック"/>
            <family val="3"/>
            <charset val="128"/>
          </rPr>
          <t>ベスト記録
トラック：秒
フィールド：m
の値
※以下同じ</t>
        </r>
      </text>
    </comment>
    <comment ref="R17" authorId="0" shapeId="0" xr:uid="{FBD5AEE9-A9C3-4F09-BA48-7A554112BD5E}">
      <text>
        <r>
          <rPr>
            <b/>
            <sz val="9"/>
            <color indexed="81"/>
            <rFont val="MS P ゴシック"/>
            <family val="3"/>
            <charset val="128"/>
          </rPr>
          <t>ベスト記録
トラック：1/100秒
フィールド：㎝
の値
※以下同じ</t>
        </r>
      </text>
    </comment>
    <comment ref="S17" authorId="0" shapeId="0" xr:uid="{EABBDA85-B1F4-49DB-A665-4CD207EC53D4}">
      <text>
        <r>
          <rPr>
            <b/>
            <sz val="9"/>
            <color indexed="81"/>
            <rFont val="MS P ゴシック"/>
            <family val="3"/>
            <charset val="128"/>
          </rPr>
          <t>リレー(チーム名)
チーム名を入力する
複数出場する際はチーム名にA・B・Cと付けてを記入する
※以下同じ</t>
        </r>
      </text>
    </comment>
    <comment ref="T17" authorId="0" shapeId="0" xr:uid="{7F228FCB-4FC3-42C9-9239-6A26860F19D1}">
      <text>
        <r>
          <rPr>
            <b/>
            <sz val="9"/>
            <color indexed="81"/>
            <rFont val="MS P ゴシック"/>
            <family val="3"/>
            <charset val="128"/>
          </rPr>
          <t>プロ掲載順
プログラムの掲載順を1～6の数を選択する
※以下同じ</t>
        </r>
      </text>
    </comment>
    <comment ref="U17" authorId="0" shapeId="0" xr:uid="{EA8FF04E-0461-4596-A3E6-8D79D565A884}">
      <text>
        <r>
          <rPr>
            <b/>
            <sz val="9"/>
            <color indexed="81"/>
            <rFont val="MS P ゴシック"/>
            <family val="3"/>
            <charset val="128"/>
          </rPr>
          <t>登録都道府県
登録都道府県名を選択する
※以下同じ</t>
        </r>
      </text>
    </comment>
    <comment ref="V17" authorId="0" shapeId="0" xr:uid="{FAA5DEA8-B1D7-49AC-AE09-FBF351F4255D}">
      <text>
        <r>
          <rPr>
            <b/>
            <sz val="9"/>
            <color indexed="81"/>
            <rFont val="MS P ゴシック"/>
            <family val="3"/>
            <charset val="128"/>
          </rPr>
          <t>ＩＤ
日本陸連登録IDを記入する。記入がない場合には、参加できません。
※以下同じ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numak</author>
  </authors>
  <commentList>
    <comment ref="E17" authorId="0" shapeId="0" xr:uid="{AD7DCAB6-C85A-4BC5-8C13-5A7C9FEE9C2A}">
      <text>
        <r>
          <rPr>
            <b/>
            <sz val="9"/>
            <color indexed="81"/>
            <rFont val="MS P ゴシック"/>
            <family val="3"/>
            <charset val="128"/>
          </rPr>
          <t>姓ﾌﾘｶﾞﾅ(式の答が間違えなら直接入力)
※以下同じ</t>
        </r>
      </text>
    </comment>
    <comment ref="F17" authorId="0" shapeId="0" xr:uid="{B94802D2-8C68-41A2-A878-AB03302D93CF}">
      <text>
        <r>
          <rPr>
            <b/>
            <sz val="9"/>
            <color indexed="81"/>
            <rFont val="MS P ゴシック"/>
            <family val="3"/>
            <charset val="128"/>
          </rPr>
          <t>名ﾌﾘｶﾞﾅ(式の答が間違えなら直接入力)
※以下同じ</t>
        </r>
      </text>
    </comment>
    <comment ref="G17" authorId="0" shapeId="0" xr:uid="{BF35ABF4-47D8-45E0-ACF9-45C8A50D6541}">
      <text>
        <r>
          <rPr>
            <b/>
            <sz val="9"/>
            <color indexed="81"/>
            <rFont val="MS P ゴシック"/>
            <family val="3"/>
            <charset val="128"/>
          </rPr>
          <t>学年
学年を選択する
※以下同じ</t>
        </r>
      </text>
    </comment>
    <comment ref="H17" authorId="0" shapeId="0" xr:uid="{37B73198-EE5E-4812-8772-50D14085AC32}">
      <text>
        <r>
          <rPr>
            <b/>
            <sz val="9"/>
            <color indexed="81"/>
            <rFont val="MS P ゴシック"/>
            <family val="3"/>
            <charset val="128"/>
          </rPr>
          <t>西暦年
生年(4桁)を入力する
※以下同じ</t>
        </r>
      </text>
    </comment>
    <comment ref="I17" authorId="0" shapeId="0" xr:uid="{D3755BF5-C898-45AC-8F32-D89A8F1236F8}">
      <text>
        <r>
          <rPr>
            <b/>
            <sz val="9"/>
            <color indexed="81"/>
            <rFont val="MS P ゴシック"/>
            <family val="3"/>
            <charset val="128"/>
          </rPr>
          <t>月
生月を入力する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9"/>
            <color indexed="81"/>
            <rFont val="MS P ゴシック"/>
            <family val="3"/>
            <charset val="128"/>
          </rPr>
          <t>※以下同じ</t>
        </r>
      </text>
    </comment>
    <comment ref="J17" authorId="0" shapeId="0" xr:uid="{A7934439-9C47-46AE-B352-4C115F521F6E}">
      <text>
        <r>
          <rPr>
            <b/>
            <sz val="9"/>
            <color indexed="81"/>
            <rFont val="MS P ゴシック"/>
            <family val="3"/>
            <charset val="128"/>
          </rPr>
          <t>日
生日を入力する
※以下同じ</t>
        </r>
      </text>
    </comment>
    <comment ref="K17" authorId="0" shapeId="0" xr:uid="{CB1F6B31-84FD-4DFC-9CA0-045A8AE1CEAA}">
      <text>
        <r>
          <rPr>
            <b/>
            <sz val="9"/>
            <color indexed="81"/>
            <rFont val="MS P ゴシック"/>
            <family val="3"/>
            <charset val="128"/>
          </rPr>
          <t>個人1
種目を選択する
※以下同じ</t>
        </r>
      </text>
    </comment>
    <comment ref="L17" authorId="0" shapeId="0" xr:uid="{03CC56EE-97B7-4958-8237-8A0A4CBE9C8F}">
      <text>
        <r>
          <rPr>
            <b/>
            <sz val="9"/>
            <color indexed="81"/>
            <rFont val="MS P ゴシック"/>
            <family val="3"/>
            <charset val="128"/>
          </rPr>
          <t>ベスト記録
トラック：分
の値
※以下同じ</t>
        </r>
      </text>
    </comment>
    <comment ref="M17" authorId="0" shapeId="0" xr:uid="{03AE2391-8790-4FDC-AD39-0C31BD42866C}">
      <text>
        <r>
          <rPr>
            <b/>
            <sz val="9"/>
            <color indexed="81"/>
            <rFont val="MS P ゴシック"/>
            <family val="3"/>
            <charset val="128"/>
          </rPr>
          <t>ベスト記録
トラック：秒
フィールド：m
の値
※以下同じ</t>
        </r>
      </text>
    </comment>
    <comment ref="N17" authorId="0" shapeId="0" xr:uid="{932B1CAE-8980-4600-A49A-676F07F8A679}">
      <text>
        <r>
          <rPr>
            <b/>
            <sz val="9"/>
            <color indexed="81"/>
            <rFont val="MS P ゴシック"/>
            <family val="3"/>
            <charset val="128"/>
          </rPr>
          <t>ベスト記録
トラック：1/100秒
フィールド：㎝
の値
※以下同じ</t>
        </r>
      </text>
    </comment>
    <comment ref="O17" authorId="0" shapeId="0" xr:uid="{207EE3DF-2E1D-4416-9B22-860AC0991832}">
      <text>
        <r>
          <rPr>
            <b/>
            <sz val="9"/>
            <color indexed="81"/>
            <rFont val="MS P ゴシック"/>
            <family val="3"/>
            <charset val="128"/>
          </rPr>
          <t>個人2
種目を選択する
※以下同じ</t>
        </r>
      </text>
    </comment>
    <comment ref="P17" authorId="0" shapeId="0" xr:uid="{DA611D75-1745-477E-8688-52528E7597E5}">
      <text>
        <r>
          <rPr>
            <b/>
            <sz val="9"/>
            <color indexed="81"/>
            <rFont val="MS P ゴシック"/>
            <family val="3"/>
            <charset val="128"/>
          </rPr>
          <t>ベスト記録
トラック：分
の値
※以下同じ</t>
        </r>
      </text>
    </comment>
    <comment ref="Q17" authorId="0" shapeId="0" xr:uid="{545C23DD-651E-4135-B059-AD311A37E55A}">
      <text>
        <r>
          <rPr>
            <b/>
            <sz val="9"/>
            <color indexed="81"/>
            <rFont val="MS P ゴシック"/>
            <family val="3"/>
            <charset val="128"/>
          </rPr>
          <t>ベスト記録
トラック：秒
フィールド：m
の値
※以下同じ</t>
        </r>
      </text>
    </comment>
    <comment ref="R17" authorId="0" shapeId="0" xr:uid="{70783976-2454-4FFA-A129-33B298472E28}">
      <text>
        <r>
          <rPr>
            <b/>
            <sz val="9"/>
            <color indexed="81"/>
            <rFont val="MS P ゴシック"/>
            <family val="3"/>
            <charset val="128"/>
          </rPr>
          <t>ベスト記録
トラック：1/100秒
フィールド：㎝
の値
※以下同じ</t>
        </r>
      </text>
    </comment>
    <comment ref="S17" authorId="0" shapeId="0" xr:uid="{27515880-28E6-429E-8B96-C9BEC22F8E17}">
      <text>
        <r>
          <rPr>
            <b/>
            <sz val="9"/>
            <color indexed="81"/>
            <rFont val="MS P ゴシック"/>
            <family val="3"/>
            <charset val="128"/>
          </rPr>
          <t>リレー(チーム名)
チーム名を入力
複数出場する際はチーム名にA・B・Cと付けてを記入する
※以下同じ</t>
        </r>
      </text>
    </comment>
    <comment ref="T17" authorId="0" shapeId="0" xr:uid="{3F21422D-0DFA-4A68-9A89-071BADCDA7D7}">
      <text>
        <r>
          <rPr>
            <b/>
            <sz val="9"/>
            <color indexed="81"/>
            <rFont val="MS P ゴシック"/>
            <family val="3"/>
            <charset val="128"/>
          </rPr>
          <t>プロ掲載順
プログラムの掲載順を1～6の数を選択する
※以下同じ</t>
        </r>
      </text>
    </comment>
    <comment ref="U17" authorId="0" shapeId="0" xr:uid="{5E313498-8B1E-4DCA-B739-94AF3D915B7B}">
      <text>
        <r>
          <rPr>
            <b/>
            <sz val="9"/>
            <color indexed="81"/>
            <rFont val="MS P ゴシック"/>
            <family val="3"/>
            <charset val="128"/>
          </rPr>
          <t>登録都道府県
登録都道府県名を選択する
※以下同じ</t>
        </r>
      </text>
    </comment>
    <comment ref="V17" authorId="0" shapeId="0" xr:uid="{DCF7D40A-F2BC-4E36-B960-1220F26B544C}">
      <text>
        <r>
          <rPr>
            <b/>
            <sz val="9"/>
            <color indexed="81"/>
            <rFont val="MS P ゴシック"/>
            <family val="3"/>
            <charset val="128"/>
          </rPr>
          <t>ＩＤ
日本陸連登録IDを記入する。記入がない場合には、参加できません。
※以下同じ</t>
        </r>
      </text>
    </comment>
  </commentList>
</comments>
</file>

<file path=xl/sharedStrings.xml><?xml version="1.0" encoding="utf-8"?>
<sst xmlns="http://schemas.openxmlformats.org/spreadsheetml/2006/main" count="243" uniqueCount="124">
  <si>
    <t>（</t>
    <phoneticPr fontId="3"/>
  </si>
  <si>
    <t>)</t>
    <phoneticPr fontId="3"/>
  </si>
  <si>
    <t>番号</t>
    <rPh sb="0" eb="2">
      <t>バンゴウ</t>
    </rPh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</si>
  <si>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</si>
  <si>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</si>
  <si>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姓ﾌﾘｶﾞﾅ</t>
    <rPh sb="0" eb="1">
      <t>セイ</t>
    </rPh>
    <phoneticPr fontId="3"/>
  </si>
  <si>
    <t>名ﾌﾘｶﾞﾅ</t>
    <rPh sb="0" eb="1">
      <t>ナ</t>
    </rPh>
    <phoneticPr fontId="3"/>
  </si>
  <si>
    <t>出場種目</t>
    <rPh sb="0" eb="2">
      <t>シュツジョウ</t>
    </rPh>
    <rPh sb="2" eb="4">
      <t>シュモク</t>
    </rPh>
    <phoneticPr fontId="3"/>
  </si>
  <si>
    <t>個人１</t>
    <rPh sb="0" eb="2">
      <t>コジン</t>
    </rPh>
    <phoneticPr fontId="3"/>
  </si>
  <si>
    <t>個人２</t>
    <rPh sb="0" eb="2">
      <t>コジン</t>
    </rPh>
    <phoneticPr fontId="3"/>
  </si>
  <si>
    <t>西東京陸上競技大会　申込一覧表</t>
    <rPh sb="0" eb="1">
      <t>ニシ</t>
    </rPh>
    <rPh sb="1" eb="3">
      <t>トウキョウ</t>
    </rPh>
    <rPh sb="3" eb="5">
      <t>リクジョウ</t>
    </rPh>
    <rPh sb="5" eb="7">
      <t>キョウギ</t>
    </rPh>
    <rPh sb="7" eb="9">
      <t>タイカイ</t>
    </rPh>
    <rPh sb="10" eb="12">
      <t>モウシコミ</t>
    </rPh>
    <rPh sb="12" eb="14">
      <t>イチラン</t>
    </rPh>
    <rPh sb="14" eb="15">
      <t>ヒョウ</t>
    </rPh>
    <phoneticPr fontId="3"/>
  </si>
  <si>
    <t>申込責任者名</t>
    <rPh sb="0" eb="2">
      <t>モウシコミ</t>
    </rPh>
    <rPh sb="2" eb="5">
      <t>セキニンシャ</t>
    </rPh>
    <rPh sb="5" eb="6">
      <t>メイ</t>
    </rPh>
    <phoneticPr fontId="3"/>
  </si>
  <si>
    <t>連絡先電話番号</t>
    <rPh sb="0" eb="3">
      <t>レンラクサキ</t>
    </rPh>
    <rPh sb="3" eb="5">
      <t>デンワ</t>
    </rPh>
    <rPh sb="5" eb="7">
      <t>バンゴウ</t>
    </rPh>
    <phoneticPr fontId="3"/>
  </si>
  <si>
    <t>メールアドレス</t>
    <phoneticPr fontId="3"/>
  </si>
  <si>
    <t>分</t>
    <rPh sb="0" eb="1">
      <t>フン</t>
    </rPh>
    <phoneticPr fontId="3"/>
  </si>
  <si>
    <t>ベスト記録</t>
    <rPh sb="3" eb="5">
      <t>キロク</t>
    </rPh>
    <phoneticPr fontId="3"/>
  </si>
  <si>
    <t>延べ人数</t>
    <rPh sb="0" eb="1">
      <t>ノ</t>
    </rPh>
    <rPh sb="2" eb="4">
      <t>ニンズウ</t>
    </rPh>
    <phoneticPr fontId="3"/>
  </si>
  <si>
    <t>単価</t>
    <rPh sb="0" eb="2">
      <t>タンカ</t>
    </rPh>
    <phoneticPr fontId="3"/>
  </si>
  <si>
    <t>計</t>
    <rPh sb="0" eb="1">
      <t>ケイ</t>
    </rPh>
    <phoneticPr fontId="3"/>
  </si>
  <si>
    <t>リレーチーム数</t>
    <rPh sb="6" eb="7">
      <t>スウ</t>
    </rPh>
    <phoneticPr fontId="3"/>
  </si>
  <si>
    <t>参加費計</t>
    <rPh sb="0" eb="3">
      <t>サンカヒ</t>
    </rPh>
    <rPh sb="3" eb="4">
      <t>ケイ</t>
    </rPh>
    <phoneticPr fontId="3"/>
  </si>
  <si>
    <r>
      <rPr>
        <sz val="14"/>
        <rFont val="ＭＳ ゴシック"/>
        <family val="3"/>
        <charset val="128"/>
      </rPr>
      <t>団体名</t>
    </r>
    <r>
      <rPr>
        <sz val="10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(下段に略称６文字以内)</t>
    </r>
    <rPh sb="0" eb="2">
      <t>ダンタイ</t>
    </rPh>
    <rPh sb="2" eb="3">
      <t>メイ</t>
    </rPh>
    <rPh sb="5" eb="7">
      <t>ゲダン</t>
    </rPh>
    <rPh sb="8" eb="10">
      <t>リャクショウ</t>
    </rPh>
    <rPh sb="11" eb="13">
      <t>モジ</t>
    </rPh>
    <rPh sb="13" eb="15">
      <t>イナイ</t>
    </rPh>
    <phoneticPr fontId="3"/>
  </si>
  <si>
    <t>学年</t>
    <rPh sb="0" eb="2">
      <t>ガクネン</t>
    </rPh>
    <phoneticPr fontId="3"/>
  </si>
  <si>
    <t>団体名</t>
    <rPh sb="0" eb="2">
      <t>ダンタイ</t>
    </rPh>
    <rPh sb="2" eb="3">
      <t>メイ</t>
    </rPh>
    <phoneticPr fontId="3"/>
  </si>
  <si>
    <t>リレー(チーム名)
※10文字以内で</t>
    <rPh sb="7" eb="8">
      <t>メイ</t>
    </rPh>
    <rPh sb="13" eb="15">
      <t>モジ</t>
    </rPh>
    <rPh sb="15" eb="17">
      <t>イナイ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</si>
  <si>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</si>
  <si>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</si>
  <si>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-</t>
    <phoneticPr fontId="3"/>
  </si>
  <si>
    <t>生年月日</t>
    <rPh sb="0" eb="4">
      <t>セイネンガッピ</t>
    </rPh>
    <phoneticPr fontId="3"/>
  </si>
  <si>
    <t>連絡先住所</t>
    <phoneticPr fontId="3"/>
  </si>
  <si>
    <t>アスリートビブス</t>
    <phoneticPr fontId="3"/>
  </si>
  <si>
    <t>西暦年</t>
    <rPh sb="0" eb="3">
      <t>セイレキネン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</si>
  <si>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</si>
  <si>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</si>
  <si>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秒
ｍ</t>
  </si>
  <si>
    <r>
      <rPr>
        <sz val="5"/>
        <rFont val="ＭＳ ゴシック"/>
        <family val="3"/>
        <charset val="128"/>
      </rPr>
      <t>1/100秒</t>
    </r>
    <r>
      <rPr>
        <sz val="6"/>
        <rFont val="ＭＳ ゴシック"/>
        <family val="3"/>
        <charset val="128"/>
      </rPr>
      <t xml:space="preserve">
㎝</t>
    </r>
    <phoneticPr fontId="3"/>
  </si>
  <si>
    <t>開催日</t>
    <rPh sb="0" eb="3">
      <t>カイサイビ</t>
    </rPh>
    <phoneticPr fontId="3"/>
  </si>
  <si>
    <t>北海道</t>
  </si>
  <si>
    <t>プロ掲載順</t>
    <phoneticPr fontId="3"/>
  </si>
  <si>
    <t>日本陸連登録情報</t>
    <rPh sb="0" eb="8">
      <t>ニホンリクレントウロクジョウホウ</t>
    </rPh>
    <phoneticPr fontId="3"/>
  </si>
  <si>
    <t>登録都道府県</t>
    <rPh sb="0" eb="2">
      <t>トウロク</t>
    </rPh>
    <rPh sb="2" eb="6">
      <t>トドウフケン</t>
    </rPh>
    <phoneticPr fontId="3"/>
  </si>
  <si>
    <t>ＩＤ</t>
    <phoneticPr fontId="3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</si>
  <si>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</si>
  <si>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</si>
  <si>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</si>
  <si>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</si>
  <si>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</si>
  <si>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</si>
  <si>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</si>
  <si>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</si>
  <si>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</si>
  <si>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</si>
  <si>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</si>
  <si>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</si>
  <si>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</si>
  <si>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</si>
  <si>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</si>
  <si>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</si>
  <si>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</si>
  <si>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</si>
  <si>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</si>
  <si>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</si>
  <si>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</si>
  <si>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</si>
  <si>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</si>
  <si>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</si>
  <si>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</si>
  <si>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</si>
  <si>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</si>
  <si>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</si>
  <si>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</si>
  <si>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</si>
  <si>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</si>
  <si>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</si>
  <si>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</si>
  <si>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</si>
  <si>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</si>
  <si>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</si>
  <si>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</si>
  <si>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</si>
  <si>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</si>
  <si>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</si>
  <si>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</si>
  <si>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</si>
  <si>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</si>
  <si>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</si>
  <si>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</si>
  <si>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</si>
  <si>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国外</t>
    <rPh sb="0" eb="2">
      <t>コクガイ</t>
    </rPh>
    <phoneticPr fontId="3"/>
  </si>
  <si>
    <t>W列から右側は修正しないでください。</t>
    <rPh sb="1" eb="2">
      <t>レツ</t>
    </rPh>
    <rPh sb="4" eb="6">
      <t>ミギガワ</t>
    </rPh>
    <rPh sb="7" eb="9">
      <t>シュウセイ</t>
    </rPh>
    <phoneticPr fontId="3"/>
  </si>
  <si>
    <t>中学生男子</t>
    <rPh sb="0" eb="3">
      <t>チュウガクセイ</t>
    </rPh>
    <rPh sb="3" eb="5">
      <t>ダンシ</t>
    </rPh>
    <phoneticPr fontId="3"/>
  </si>
  <si>
    <t>中学生女子</t>
    <rPh sb="0" eb="3">
      <t>チュウガクセイ</t>
    </rPh>
    <rPh sb="3" eb="5">
      <t>ジョシ</t>
    </rPh>
    <phoneticPr fontId="3"/>
  </si>
  <si>
    <t>中1_100</t>
    <rPh sb="0" eb="1">
      <t>チュウ</t>
    </rPh>
    <phoneticPr fontId="3"/>
  </si>
  <si>
    <t>中学1年100m</t>
    <rPh sb="0" eb="2">
      <t>チュウガク</t>
    </rPh>
    <rPh sb="3" eb="4">
      <t>ネン</t>
    </rPh>
    <phoneticPr fontId="3"/>
  </si>
  <si>
    <t>中2_100</t>
    <rPh sb="0" eb="1">
      <t>チュウ</t>
    </rPh>
    <phoneticPr fontId="3"/>
  </si>
  <si>
    <t>中学2年100m</t>
    <rPh sb="0" eb="2">
      <t>チュウガク</t>
    </rPh>
    <rPh sb="3" eb="4">
      <t>ネン</t>
    </rPh>
    <phoneticPr fontId="3"/>
  </si>
  <si>
    <t>中3_100</t>
    <rPh sb="0" eb="1">
      <t>チュウ</t>
    </rPh>
    <phoneticPr fontId="3"/>
  </si>
  <si>
    <t>中学3年100m</t>
    <rPh sb="0" eb="2">
      <t>チュウガク</t>
    </rPh>
    <rPh sb="3" eb="4">
      <t>ネン</t>
    </rPh>
    <phoneticPr fontId="3"/>
  </si>
  <si>
    <t>中1_200</t>
    <rPh sb="0" eb="1">
      <t>チュウ</t>
    </rPh>
    <phoneticPr fontId="3"/>
  </si>
  <si>
    <t>中学1年200m</t>
    <rPh sb="0" eb="2">
      <t>チュウガク</t>
    </rPh>
    <rPh sb="3" eb="4">
      <t>ネン</t>
    </rPh>
    <phoneticPr fontId="3"/>
  </si>
  <si>
    <t>中23_200</t>
    <rPh sb="0" eb="1">
      <t>チュウ</t>
    </rPh>
    <phoneticPr fontId="3"/>
  </si>
  <si>
    <t>中学23年200m</t>
    <rPh sb="0" eb="2">
      <t>チュウガク</t>
    </rPh>
    <rPh sb="4" eb="5">
      <t>ネン</t>
    </rPh>
    <phoneticPr fontId="3"/>
  </si>
  <si>
    <t>中1_1500</t>
    <rPh sb="0" eb="1">
      <t>チュウ</t>
    </rPh>
    <phoneticPr fontId="3"/>
  </si>
  <si>
    <t>中学1年1500m</t>
    <rPh sb="0" eb="2">
      <t>チュウガク</t>
    </rPh>
    <rPh sb="3" eb="4">
      <t>ネン</t>
    </rPh>
    <phoneticPr fontId="3"/>
  </si>
  <si>
    <t>中23_1500</t>
    <rPh sb="0" eb="1">
      <t>チュウ</t>
    </rPh>
    <phoneticPr fontId="3"/>
  </si>
  <si>
    <t>中学23年1500m</t>
    <rPh sb="0" eb="2">
      <t>チュウガク</t>
    </rPh>
    <rPh sb="4" eb="5">
      <t>ネン</t>
    </rPh>
    <phoneticPr fontId="3"/>
  </si>
  <si>
    <t>中_3000</t>
    <rPh sb="0" eb="1">
      <t>チュウ</t>
    </rPh>
    <phoneticPr fontId="3"/>
  </si>
  <si>
    <t>中学3000m</t>
    <rPh sb="0" eb="2">
      <t>チュウガク</t>
    </rPh>
    <phoneticPr fontId="3"/>
  </si>
  <si>
    <t>中幅</t>
    <rPh sb="0" eb="1">
      <t>チュウ</t>
    </rPh>
    <rPh sb="1" eb="2">
      <t>ハバ</t>
    </rPh>
    <phoneticPr fontId="3"/>
  </si>
  <si>
    <t>中学幅跳</t>
    <rPh sb="0" eb="1">
      <t>チュウ</t>
    </rPh>
    <rPh sb="1" eb="2">
      <t>ガク</t>
    </rPh>
    <rPh sb="2" eb="4">
      <t>ハバトビ</t>
    </rPh>
    <phoneticPr fontId="3"/>
  </si>
  <si>
    <t>中高</t>
    <rPh sb="0" eb="1">
      <t>チュウ</t>
    </rPh>
    <rPh sb="1" eb="2">
      <t>タカ</t>
    </rPh>
    <phoneticPr fontId="3"/>
  </si>
  <si>
    <t>中学高跳</t>
    <rPh sb="0" eb="1">
      <t>チュウ</t>
    </rPh>
    <rPh sb="1" eb="2">
      <t>ガク</t>
    </rPh>
    <rPh sb="2" eb="4">
      <t>タカトビ</t>
    </rPh>
    <phoneticPr fontId="3"/>
  </si>
  <si>
    <t>中男砲</t>
    <rPh sb="0" eb="1">
      <t>チュウ</t>
    </rPh>
    <rPh sb="1" eb="2">
      <t>ダン</t>
    </rPh>
    <rPh sb="2" eb="3">
      <t>ホウ</t>
    </rPh>
    <phoneticPr fontId="3"/>
  </si>
  <si>
    <t>中学男子砲丸</t>
    <rPh sb="0" eb="1">
      <t>チュウ</t>
    </rPh>
    <rPh sb="1" eb="2">
      <t>ガク</t>
    </rPh>
    <rPh sb="2" eb="4">
      <t>ダンシ</t>
    </rPh>
    <rPh sb="4" eb="6">
      <t>ホウガン</t>
    </rPh>
    <phoneticPr fontId="3"/>
  </si>
  <si>
    <t>中1</t>
    <rPh sb="0" eb="1">
      <t>チュウ</t>
    </rPh>
    <phoneticPr fontId="3"/>
  </si>
  <si>
    <t>中2</t>
    <rPh sb="0" eb="1">
      <t>チュウ</t>
    </rPh>
    <phoneticPr fontId="3"/>
  </si>
  <si>
    <t>中3</t>
    <rPh sb="0" eb="1">
      <t>チュウ</t>
    </rPh>
    <phoneticPr fontId="3"/>
  </si>
  <si>
    <t>中1_800</t>
    <rPh sb="0" eb="1">
      <t>チュウ</t>
    </rPh>
    <phoneticPr fontId="3"/>
  </si>
  <si>
    <t>中学1年800m</t>
    <rPh sb="0" eb="2">
      <t>チュウガク</t>
    </rPh>
    <rPh sb="3" eb="4">
      <t>ネン</t>
    </rPh>
    <phoneticPr fontId="3"/>
  </si>
  <si>
    <t>中23_800</t>
    <rPh sb="0" eb="1">
      <t>チュウ</t>
    </rPh>
    <phoneticPr fontId="3"/>
  </si>
  <si>
    <t>中学23年800m</t>
    <rPh sb="0" eb="2">
      <t>チュウガク</t>
    </rPh>
    <rPh sb="4" eb="5">
      <t>ネン</t>
    </rPh>
    <phoneticPr fontId="3"/>
  </si>
  <si>
    <t>中女砲</t>
    <rPh sb="0" eb="1">
      <t>チュウ</t>
    </rPh>
    <rPh sb="1" eb="2">
      <t>ジョ</t>
    </rPh>
    <rPh sb="2" eb="3">
      <t>ホウ</t>
    </rPh>
    <phoneticPr fontId="3"/>
  </si>
  <si>
    <t>中学女子砲丸</t>
    <rPh sb="0" eb="1">
      <t>チュウ</t>
    </rPh>
    <rPh sb="1" eb="2">
      <t>ガク</t>
    </rPh>
    <rPh sb="2" eb="4">
      <t>ジョシ</t>
    </rPh>
    <rPh sb="4" eb="6">
      <t>ホウガン</t>
    </rPh>
    <phoneticPr fontId="3"/>
  </si>
  <si>
    <r>
      <t>※　黄色欄は自動計算します。
※　リレーは、団体内で複数出場する際でチーム名が同じ場合には、Ａ、Ｂ、Ｃなどと付けてください。チーム内でのプロ掲載順を必ず記入してください。
　　記入がない場合(上から順にします)には、参加費の計算ができません。
※　</t>
    </r>
    <r>
      <rPr>
        <u val="double"/>
        <sz val="8.5"/>
        <rFont val="ＭＳ ゴシック"/>
        <family val="3"/>
        <charset val="128"/>
      </rPr>
      <t>日本陸連登録情報は、必ずご記入ください。記入がない場合には、参加をご遠慮いただきます。</t>
    </r>
    <r>
      <rPr>
        <sz val="8.5"/>
        <rFont val="ＭＳ ゴシック"/>
        <family val="3"/>
        <charset val="128"/>
      </rPr>
      <t xml:space="preserve">
※　入力したシートにファイル名「西東京_＊＊＊＊.xlsx」（＊＊＊＊は団体名頭４文字）で保存し、E-mail:nishitokyo.aoc+entry@gmail.com　へ添付ファイルで送信してく
　ださい。　送信後、参加費を郵便振替でお送りください。
※　シートは男女別に作成し、どちらかであっても消去しないで送ってください。
※　書式の変更はしないで、送信してください。また、50人以上の参加の場合には、別ファイルにしてください。
※　生年月日は、「yyyy.m.d」の形式で必ず、記入してください。</t>
    </r>
    <rPh sb="65" eb="66">
      <t>ナイ</t>
    </rPh>
    <rPh sb="70" eb="72">
      <t>ケイサイ</t>
    </rPh>
    <rPh sb="72" eb="73">
      <t>ジュン</t>
    </rPh>
    <rPh sb="74" eb="75">
      <t>カナラ</t>
    </rPh>
    <rPh sb="76" eb="78">
      <t>キニュウ</t>
    </rPh>
    <rPh sb="88" eb="90">
      <t>キニュウ</t>
    </rPh>
    <rPh sb="93" eb="95">
      <t>バアイ</t>
    </rPh>
    <rPh sb="96" eb="97">
      <t>ウエ</t>
    </rPh>
    <rPh sb="99" eb="100">
      <t>ジュン</t>
    </rPh>
    <rPh sb="108" eb="111">
      <t>サンカヒ</t>
    </rPh>
    <rPh sb="112" eb="114">
      <t>ケイサン</t>
    </rPh>
    <rPh sb="124" eb="132">
      <t>ニホンリクレントウロクジョウホウ</t>
    </rPh>
    <rPh sb="134" eb="135">
      <t>カナラ</t>
    </rPh>
    <rPh sb="137" eb="139">
      <t>キニュウ</t>
    </rPh>
    <rPh sb="144" eb="146">
      <t>キニュウ</t>
    </rPh>
    <rPh sb="149" eb="151">
      <t>バアイ</t>
    </rPh>
    <rPh sb="154" eb="156">
      <t>サンカ</t>
    </rPh>
    <rPh sb="158" eb="160">
      <t>エンリョ</t>
    </rPh>
    <rPh sb="275" eb="278">
      <t>ソウシンゴ</t>
    </rPh>
    <rPh sb="303" eb="305">
      <t>ダンジョ</t>
    </rPh>
    <rPh sb="305" eb="306">
      <t>ベツ</t>
    </rPh>
    <rPh sb="307" eb="309">
      <t>サクセイ</t>
    </rPh>
    <rPh sb="320" eb="322">
      <t>ショウキョ</t>
    </rPh>
    <rPh sb="326" eb="327">
      <t>オク</t>
    </rPh>
    <rPh sb="337" eb="339">
      <t>ショシキ</t>
    </rPh>
    <rPh sb="340" eb="342">
      <t>ヘンコウ</t>
    </rPh>
    <rPh sb="348" eb="350">
      <t>ソウシン</t>
    </rPh>
    <rPh sb="362" eb="365">
      <t>ニンイジョウ</t>
    </rPh>
    <rPh sb="366" eb="368">
      <t>サンカ</t>
    </rPh>
    <rPh sb="369" eb="371">
      <t>バアイ</t>
    </rPh>
    <rPh sb="374" eb="375">
      <t>ベツ</t>
    </rPh>
    <rPh sb="390" eb="394">
      <t>セイネンガッピ</t>
    </rPh>
    <rPh sb="407" eb="409">
      <t>ケイシキ</t>
    </rPh>
    <rPh sb="410" eb="411">
      <t>カナラ</t>
    </rPh>
    <rPh sb="413" eb="415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</si>
</sst>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第&quot;General&quot;回&quot;"/>
    <numFmt numFmtId="177" formatCode="#,###;;"/>
    <numFmt numFmtId="178" formatCode="00"/>
    <numFmt numFmtId="179" formatCode="00000000000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color rgb="FFFF0000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5"/>
      <name val="ＭＳ ゴシック"/>
      <family val="3"/>
      <charset val="128"/>
    </font>
    <font>
      <sz val="8.5"/>
      <name val="ＭＳ ゴシック"/>
      <family val="3"/>
      <charset val="128"/>
    </font>
    <font>
      <sz val="7.5"/>
      <name val="ＭＳ ゴシック"/>
      <family val="3"/>
      <charset val="128"/>
    </font>
    <font>
      <u val="double"/>
      <sz val="8.5"/>
      <name val="ＭＳ ゴシック"/>
      <family val="3"/>
      <charset val="128"/>
    </font>
    <font>
      <sz val="10"/>
      <color rgb="FFFFC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14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2" borderId="13" xfId="0" applyFont="1" applyFill="1" applyBorder="1">
      <alignment vertical="center"/>
    </xf>
    <xf numFmtId="0" fontId="4" fillId="0" borderId="14" xfId="0" applyFont="1" applyBorder="1" applyAlignment="1">
      <alignment horizontal="center" vertical="center"/>
    </xf>
    <xf numFmtId="0" fontId="4" fillId="2" borderId="17" xfId="0" applyFont="1" applyFill="1" applyBorder="1">
      <alignment vertical="center"/>
    </xf>
    <xf numFmtId="0" fontId="4" fillId="0" borderId="18" xfId="0" applyFont="1" applyBorder="1" applyAlignment="1">
      <alignment horizontal="center" vertical="center"/>
    </xf>
    <xf numFmtId="0" fontId="4" fillId="2" borderId="8" xfId="0" applyFont="1" applyFill="1" applyBorder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26" xfId="0" applyFont="1" applyBorder="1" applyAlignment="1">
      <alignment horizontal="center" vertical="center" shrinkToFit="1"/>
    </xf>
    <xf numFmtId="176" fontId="4" fillId="0" borderId="0" xfId="0" applyNumberFormat="1" applyFont="1">
      <alignment vertical="center"/>
    </xf>
    <xf numFmtId="0" fontId="4" fillId="2" borderId="1" xfId="0" applyFont="1" applyFill="1" applyBorder="1">
      <alignment vertical="center"/>
    </xf>
    <xf numFmtId="0" fontId="9" fillId="0" borderId="0" xfId="0" applyFont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176" fontId="2" fillId="0" borderId="21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4" fillId="0" borderId="0" xfId="0" applyFont="1" applyProtection="1">
      <alignment vertical="center"/>
      <protection locked="0"/>
    </xf>
    <xf numFmtId="0" fontId="4" fillId="0" borderId="15" xfId="0" applyFont="1" applyBorder="1" applyProtection="1">
      <alignment vertical="center"/>
      <protection locked="0"/>
    </xf>
    <xf numFmtId="0" fontId="4" fillId="0" borderId="16" xfId="0" applyFont="1" applyBorder="1" applyProtection="1">
      <alignment vertical="center"/>
      <protection locked="0"/>
    </xf>
    <xf numFmtId="0" fontId="4" fillId="2" borderId="3" xfId="0" applyFont="1" applyFill="1" applyBorder="1" applyProtection="1">
      <alignment vertical="center"/>
      <protection locked="0"/>
    </xf>
    <xf numFmtId="0" fontId="4" fillId="2" borderId="4" xfId="0" applyFont="1" applyFill="1" applyBorder="1" applyProtection="1">
      <alignment vertical="center"/>
      <protection locked="0"/>
    </xf>
    <xf numFmtId="0" fontId="4" fillId="0" borderId="19" xfId="0" applyFont="1" applyBorder="1" applyProtection="1">
      <alignment vertical="center"/>
      <protection locked="0"/>
    </xf>
    <xf numFmtId="0" fontId="4" fillId="0" borderId="20" xfId="0" applyFont="1" applyBorder="1" applyProtection="1">
      <alignment vertical="center"/>
      <protection locked="0"/>
    </xf>
    <xf numFmtId="0" fontId="4" fillId="2" borderId="19" xfId="0" applyFont="1" applyFill="1" applyBorder="1" applyProtection="1">
      <alignment vertical="center"/>
      <protection locked="0"/>
    </xf>
    <xf numFmtId="0" fontId="4" fillId="2" borderId="20" xfId="0" applyFont="1" applyFill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0" borderId="11" xfId="0" applyFont="1" applyBorder="1" applyProtection="1">
      <alignment vertical="center"/>
      <protection locked="0"/>
    </xf>
    <xf numFmtId="0" fontId="4" fillId="2" borderId="10" xfId="0" applyFont="1" applyFill="1" applyBorder="1" applyProtection="1">
      <alignment vertical="center"/>
      <protection locked="0"/>
    </xf>
    <xf numFmtId="0" fontId="4" fillId="2" borderId="11" xfId="0" applyFont="1" applyFill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15" xfId="0" applyFont="1" applyBorder="1" applyAlignment="1" applyProtection="1">
      <alignment vertical="center" shrinkToFit="1"/>
      <protection locked="0"/>
    </xf>
    <xf numFmtId="0" fontId="4" fillId="0" borderId="24" xfId="0" applyFont="1" applyBorder="1" applyAlignment="1" applyProtection="1">
      <alignment vertical="center" shrinkToFit="1"/>
      <protection locked="0"/>
    </xf>
    <xf numFmtId="0" fontId="4" fillId="0" borderId="3" xfId="0" applyFont="1" applyBorder="1" applyAlignment="1" applyProtection="1">
      <alignment vertical="center" shrinkToFit="1"/>
      <protection locked="0"/>
    </xf>
    <xf numFmtId="0" fontId="4" fillId="0" borderId="19" xfId="0" applyFont="1" applyBorder="1" applyAlignment="1" applyProtection="1">
      <alignment vertical="center" shrinkToFit="1"/>
      <protection locked="0"/>
    </xf>
    <xf numFmtId="0" fontId="4" fillId="0" borderId="25" xfId="0" applyFont="1" applyBorder="1" applyAlignment="1" applyProtection="1">
      <alignment vertical="center" shrinkToFit="1"/>
      <protection locked="0"/>
    </xf>
    <xf numFmtId="0" fontId="4" fillId="0" borderId="10" xfId="0" applyFont="1" applyBorder="1" applyAlignment="1" applyProtection="1">
      <alignment vertical="center" shrinkToFit="1"/>
      <protection locked="0"/>
    </xf>
    <xf numFmtId="0" fontId="4" fillId="0" borderId="26" xfId="0" applyFont="1" applyBorder="1" applyAlignment="1" applyProtection="1">
      <alignment vertical="center" shrinkToFit="1"/>
      <protection locked="0"/>
    </xf>
    <xf numFmtId="0" fontId="4" fillId="0" borderId="0" xfId="0" applyFont="1" applyAlignment="1">
      <alignment horizontal="right" vertical="center"/>
    </xf>
    <xf numFmtId="176" fontId="2" fillId="0" borderId="18" xfId="0" applyNumberFormat="1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38" fontId="4" fillId="3" borderId="18" xfId="1" applyFont="1" applyFill="1" applyBorder="1" applyAlignment="1">
      <alignment horizontal="center" vertical="center"/>
    </xf>
    <xf numFmtId="177" fontId="4" fillId="3" borderId="18" xfId="0" applyNumberFormat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0" fontId="4" fillId="0" borderId="55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 wrapText="1" shrinkToFit="1"/>
    </xf>
    <xf numFmtId="178" fontId="4" fillId="0" borderId="59" xfId="0" applyNumberFormat="1" applyFont="1" applyBorder="1" applyAlignment="1" applyProtection="1">
      <alignment vertical="center" shrinkToFit="1"/>
      <protection locked="0"/>
    </xf>
    <xf numFmtId="178" fontId="4" fillId="0" borderId="4" xfId="0" applyNumberFormat="1" applyFont="1" applyBorder="1" applyAlignment="1" applyProtection="1">
      <alignment vertical="center" shrinkToFit="1"/>
      <protection locked="0"/>
    </xf>
    <xf numFmtId="178" fontId="4" fillId="0" borderId="60" xfId="0" applyNumberFormat="1" applyFont="1" applyBorder="1" applyAlignment="1" applyProtection="1">
      <alignment vertical="center" shrinkToFit="1"/>
      <protection locked="0"/>
    </xf>
    <xf numFmtId="178" fontId="4" fillId="0" borderId="20" xfId="0" applyNumberFormat="1" applyFont="1" applyBorder="1" applyAlignment="1" applyProtection="1">
      <alignment vertical="center" shrinkToFit="1"/>
      <protection locked="0"/>
    </xf>
    <xf numFmtId="178" fontId="4" fillId="0" borderId="58" xfId="0" applyNumberFormat="1" applyFont="1" applyBorder="1" applyAlignment="1" applyProtection="1">
      <alignment vertical="center" shrinkToFit="1"/>
      <protection locked="0"/>
    </xf>
    <xf numFmtId="178" fontId="4" fillId="0" borderId="11" xfId="0" applyNumberFormat="1" applyFont="1" applyBorder="1" applyAlignment="1" applyProtection="1">
      <alignment vertical="center" shrinkToFit="1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>
      <alignment horizontal="center" vertical="center" wrapText="1" shrinkToFit="1"/>
    </xf>
    <xf numFmtId="14" fontId="4" fillId="0" borderId="0" xfId="0" applyNumberFormat="1" applyFont="1">
      <alignment vertical="center"/>
    </xf>
    <xf numFmtId="0" fontId="4" fillId="0" borderId="61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shrinkToFit="1"/>
    </xf>
    <xf numFmtId="0" fontId="4" fillId="0" borderId="59" xfId="0" applyFont="1" applyBorder="1" applyAlignment="1" applyProtection="1">
      <alignment horizontal="center" vertical="center" shrinkToFit="1"/>
      <protection locked="0"/>
    </xf>
    <xf numFmtId="0" fontId="4" fillId="0" borderId="63" xfId="0" applyFont="1" applyBorder="1" applyAlignment="1" applyProtection="1">
      <alignment horizontal="center" vertical="center" shrinkToFit="1"/>
      <protection locked="0"/>
    </xf>
    <xf numFmtId="0" fontId="4" fillId="0" borderId="60" xfId="0" applyFont="1" applyBorder="1" applyAlignment="1" applyProtection="1">
      <alignment horizontal="center" vertical="center" shrinkToFit="1"/>
      <protection locked="0"/>
    </xf>
    <xf numFmtId="0" fontId="4" fillId="0" borderId="64" xfId="0" applyFont="1" applyBorder="1" applyAlignment="1" applyProtection="1">
      <alignment horizontal="center" vertical="center" shrinkToFit="1"/>
      <protection locked="0"/>
    </xf>
    <xf numFmtId="0" fontId="4" fillId="0" borderId="58" xfId="0" applyFont="1" applyBorder="1" applyAlignment="1" applyProtection="1">
      <alignment horizontal="center" vertical="center" shrinkToFit="1"/>
      <protection locked="0"/>
    </xf>
    <xf numFmtId="0" fontId="4" fillId="0" borderId="62" xfId="0" applyFont="1" applyBorder="1" applyAlignment="1" applyProtection="1">
      <alignment horizontal="center" vertical="center" shrinkToFit="1"/>
      <protection locked="0"/>
    </xf>
    <xf numFmtId="0" fontId="17" fillId="0" borderId="58" xfId="0" applyFont="1" applyBorder="1" applyAlignment="1">
      <alignment horizontal="center" vertical="center" wrapText="1" shrinkToFit="1"/>
    </xf>
    <xf numFmtId="179" fontId="5" fillId="0" borderId="63" xfId="0" applyNumberFormat="1" applyFont="1" applyBorder="1" applyAlignment="1" applyProtection="1">
      <alignment horizontal="center" vertical="center" shrinkToFit="1"/>
      <protection locked="0"/>
    </xf>
    <xf numFmtId="176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6" fontId="2" fillId="0" borderId="65" xfId="0" applyNumberFormat="1" applyFont="1" applyBorder="1" applyAlignment="1">
      <alignment horizontal="center" vertical="center"/>
    </xf>
    <xf numFmtId="176" fontId="4" fillId="0" borderId="65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38" fontId="4" fillId="0" borderId="21" xfId="1" applyFont="1" applyFill="1" applyBorder="1" applyAlignment="1">
      <alignment horizontal="center" vertical="center"/>
    </xf>
    <xf numFmtId="177" fontId="4" fillId="0" borderId="21" xfId="0" applyNumberFormat="1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9" fillId="0" borderId="37" xfId="0" applyFont="1" applyBorder="1" applyAlignment="1" applyProtection="1">
      <alignment horizontal="center" vertical="center" shrinkToFit="1"/>
      <protection locked="0"/>
    </xf>
    <xf numFmtId="0" fontId="9" fillId="0" borderId="18" xfId="0" applyFont="1" applyBorder="1" applyAlignment="1">
      <alignment horizontal="center" vertical="center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3" borderId="48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4" fillId="0" borderId="18" xfId="0" applyFont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shrinkToFit="1"/>
    </xf>
    <xf numFmtId="38" fontId="4" fillId="3" borderId="18" xfId="1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shrinkToFit="1"/>
    </xf>
    <xf numFmtId="0" fontId="4" fillId="2" borderId="38" xfId="0" applyFont="1" applyFill="1" applyBorder="1" applyAlignment="1">
      <alignment horizontal="center" vertical="center" shrinkToFi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textRotation="255"/>
    </xf>
    <xf numFmtId="176" fontId="2" fillId="0" borderId="0" xfId="0" applyNumberFormat="1" applyFont="1" applyAlignment="1">
      <alignment horizontal="center" vertical="center"/>
    </xf>
    <xf numFmtId="38" fontId="4" fillId="3" borderId="48" xfId="1" applyFont="1" applyFill="1" applyBorder="1" applyAlignment="1">
      <alignment horizontal="center" vertical="center"/>
    </xf>
    <xf numFmtId="38" fontId="4" fillId="3" borderId="22" xfId="1" applyFont="1" applyFill="1" applyBorder="1" applyAlignment="1">
      <alignment horizontal="center" vertical="center"/>
    </xf>
    <xf numFmtId="38" fontId="4" fillId="3" borderId="23" xfId="1" applyFont="1" applyFill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 wrapText="1"/>
    </xf>
    <xf numFmtId="176" fontId="2" fillId="0" borderId="18" xfId="0" applyNumberFormat="1" applyFont="1" applyBorder="1" applyAlignment="1">
      <alignment horizontal="center" vertical="center"/>
    </xf>
    <xf numFmtId="0" fontId="9" fillId="0" borderId="36" xfId="0" applyFont="1" applyBorder="1" applyAlignment="1" applyProtection="1">
      <alignment horizontal="center" vertical="center" shrinkToFit="1"/>
      <protection locked="0"/>
    </xf>
    <xf numFmtId="38" fontId="4" fillId="0" borderId="2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57A38E88-5394-4CA0-9DE2-F61A9E54F77A}"/>
  </cellStyles>
  <dxfs count="31"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</sheetPr>
  <dimension ref="A1:AI126"/>
  <sheetViews>
    <sheetView tabSelected="1" view="pageBreakPreview" zoomScale="120" zoomScaleNormal="100" zoomScaleSheetLayoutView="120" workbookViewId="0">
      <selection sqref="A1:C1"/>
    </sheetView>
  </sheetViews>
  <sheetFormatPr defaultColWidth="9" defaultRowHeight="12"/>
  <cols>
    <col min="1" max="1" width="6.265625" style="2" customWidth="1"/>
    <col min="2" max="2" width="4.265625" style="2" customWidth="1"/>
    <col min="3" max="6" width="10.1328125" style="2" customWidth="1"/>
    <col min="7" max="7" width="6" style="2" customWidth="1"/>
    <col min="8" max="8" width="5.3984375" style="2" customWidth="1"/>
    <col min="9" max="10" width="4" style="2" customWidth="1"/>
    <col min="11" max="11" width="9.73046875" style="2" customWidth="1"/>
    <col min="12" max="14" width="4.1328125" style="2" customWidth="1"/>
    <col min="15" max="15" width="9.73046875" style="2" customWidth="1"/>
    <col min="16" max="18" width="4.1328125" style="2" customWidth="1"/>
    <col min="19" max="19" width="16.73046875" style="2" customWidth="1"/>
    <col min="20" max="20" width="4.1328125" style="2" customWidth="1"/>
    <col min="21" max="21" width="5.59765625" style="2" customWidth="1"/>
    <col min="22" max="22" width="8.06640625" style="2" customWidth="1"/>
    <col min="23" max="25" width="9" style="2" customWidth="1"/>
    <col min="26" max="26" width="9.46484375" style="2" bestFit="1" customWidth="1"/>
    <col min="27" max="16384" width="9" style="2"/>
  </cols>
  <sheetData>
    <row r="1" spans="1:35" ht="23.25" customHeight="1">
      <c r="A1" s="134">
        <v>31</v>
      </c>
      <c r="B1" s="134"/>
      <c r="C1" s="134"/>
      <c r="D1" s="1" t="s">
        <v>10</v>
      </c>
      <c r="O1" s="1"/>
      <c r="P1" s="1"/>
      <c r="Q1" s="1"/>
      <c r="R1" s="3" t="s">
        <v>0</v>
      </c>
      <c r="S1" s="4" t="s">
        <v>90</v>
      </c>
      <c r="T1" s="1" t="s">
        <v>1</v>
      </c>
      <c r="U1" s="4"/>
      <c r="W1" s="133" t="s">
        <v>89</v>
      </c>
    </row>
    <row r="2" spans="1:35" ht="11.25" customHeight="1">
      <c r="A2" s="5"/>
      <c r="B2" s="5"/>
      <c r="C2" s="5"/>
      <c r="D2" s="1"/>
      <c r="O2" s="1"/>
      <c r="P2" s="1"/>
      <c r="Q2" s="1"/>
      <c r="R2" s="1"/>
      <c r="W2" s="133"/>
    </row>
    <row r="3" spans="1:35" ht="20.75" customHeight="1">
      <c r="A3" s="138" t="s">
        <v>21</v>
      </c>
      <c r="B3" s="139"/>
      <c r="C3" s="140"/>
      <c r="D3" s="140"/>
      <c r="E3" s="93" t="s">
        <v>11</v>
      </c>
      <c r="F3" s="93"/>
      <c r="G3" s="93" t="s">
        <v>29</v>
      </c>
      <c r="H3" s="93"/>
      <c r="I3" s="93"/>
      <c r="J3" s="93"/>
      <c r="K3" s="93"/>
      <c r="L3" s="93"/>
      <c r="M3" s="93"/>
      <c r="N3" s="93"/>
      <c r="O3" s="93" t="s">
        <v>12</v>
      </c>
      <c r="P3" s="93"/>
      <c r="Q3" s="93"/>
      <c r="R3" s="93"/>
      <c r="S3" s="93" t="s">
        <v>13</v>
      </c>
      <c r="T3" s="93"/>
      <c r="U3" s="93"/>
      <c r="V3" s="93"/>
      <c r="W3" s="133"/>
      <c r="Z3" s="2" t="s">
        <v>36</v>
      </c>
    </row>
    <row r="4" spans="1:35" ht="20.75" customHeight="1">
      <c r="A4" s="139"/>
      <c r="B4" s="139"/>
      <c r="C4" s="92"/>
      <c r="D4" s="92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133"/>
      <c r="Z4" s="67">
        <v>46187</v>
      </c>
    </row>
    <row r="5" spans="1:35" ht="11.25" customHeight="1">
      <c r="A5" s="20"/>
      <c r="B5" s="20"/>
      <c r="C5" s="19"/>
      <c r="D5" s="19"/>
      <c r="E5" s="19"/>
      <c r="F5" s="19"/>
      <c r="G5" s="19"/>
      <c r="H5" s="19"/>
      <c r="I5" s="19"/>
      <c r="J5" s="21"/>
      <c r="K5" s="21"/>
      <c r="L5" s="21"/>
      <c r="M5" s="21"/>
      <c r="N5" s="21"/>
      <c r="O5" s="21"/>
      <c r="P5" s="21"/>
      <c r="Q5" s="19"/>
      <c r="R5" s="19"/>
      <c r="S5" s="21"/>
      <c r="T5" s="19"/>
      <c r="U5" s="18"/>
      <c r="V5" s="18"/>
      <c r="W5" s="133"/>
      <c r="Z5" s="2" t="e">
        <f>YEARFRAC(DATE($H17,$I17,$J17),$Z$4,3)</f>
        <v>#NUM!</v>
      </c>
      <c r="AA5" s="2" t="e">
        <f>YEARFRAC(DATE($H22,$I22,$J22),$Z$4,3)</f>
        <v>#NUM!</v>
      </c>
      <c r="AB5" s="2" t="e">
        <f>YEARFRAC(DATE($H27,$I27,$J27),$Z$4,3)</f>
        <v>#NUM!</v>
      </c>
      <c r="AC5" s="2" t="e">
        <f>YEARFRAC(DATE($H32,$I32,$J32),$Z$4,3)</f>
        <v>#NUM!</v>
      </c>
      <c r="AD5" s="2" t="e">
        <f>YEARFRAC(DATE($H37,$I37,$J37),$Z$4,3)</f>
        <v>#NUM!</v>
      </c>
      <c r="AE5" s="2" t="e">
        <f>YEARFRAC(DATE($H42,$I42,$J42),$Z$4,3)</f>
        <v>#NUM!</v>
      </c>
      <c r="AF5" s="2" t="e">
        <f>YEARFRAC(DATE($H47,$I47,$J47),$Z$4,3)</f>
        <v>#NUM!</v>
      </c>
      <c r="AG5" s="2" t="e">
        <f>YEARFRAC(DATE($H52,$I52,$J52),$Z$4,3)</f>
        <v>#NUM!</v>
      </c>
      <c r="AH5" s="2" t="e">
        <f>YEARFRAC(DATE($H57,$I57,$J57),$Z$4,3)</f>
        <v>#NUM!</v>
      </c>
      <c r="AI5" s="2" t="e">
        <f>YEARFRAC(DATE($H62,$I62,$J62),$Z$4,3)</f>
        <v>#NUM!</v>
      </c>
    </row>
    <row r="6" spans="1:35" ht="13.25" customHeight="1">
      <c r="A6" s="5"/>
      <c r="B6" s="46"/>
      <c r="C6" s="47" t="s">
        <v>16</v>
      </c>
      <c r="D6" s="11" t="s">
        <v>17</v>
      </c>
      <c r="E6" s="11" t="s">
        <v>18</v>
      </c>
      <c r="G6" s="14"/>
      <c r="H6" s="14"/>
      <c r="I6" s="14"/>
      <c r="J6" s="107" t="s">
        <v>19</v>
      </c>
      <c r="K6" s="107"/>
      <c r="L6" s="107" t="s">
        <v>17</v>
      </c>
      <c r="M6" s="107"/>
      <c r="N6" s="107"/>
      <c r="O6" s="107" t="s">
        <v>18</v>
      </c>
      <c r="P6" s="107"/>
      <c r="S6" s="11" t="s">
        <v>20</v>
      </c>
      <c r="W6" s="133"/>
      <c r="Z6" s="2" t="e">
        <f>YEARFRAC(DATE($H18,$I18,$J18),$Z$4,3)</f>
        <v>#NUM!</v>
      </c>
      <c r="AA6" s="2" t="e">
        <f>YEARFRAC(DATE($H23,$I23,$J23),$Z$4,3)</f>
        <v>#NUM!</v>
      </c>
      <c r="AB6" s="2" t="e">
        <f>YEARFRAC(DATE($H28,$I28,$J28),$Z$4,3)</f>
        <v>#NUM!</v>
      </c>
      <c r="AC6" s="2" t="e">
        <f>YEARFRAC(DATE($H33,$I33,$J33),$Z$4,3)</f>
        <v>#NUM!</v>
      </c>
      <c r="AD6" s="2" t="e">
        <f>YEARFRAC(DATE($H38,$I38,$J38),$Z$4,3)</f>
        <v>#NUM!</v>
      </c>
      <c r="AE6" s="2" t="e">
        <f>YEARFRAC(DATE($H43,$I43,$J43),$Z$4,3)</f>
        <v>#NUM!</v>
      </c>
      <c r="AF6" s="2" t="e">
        <f>YEARFRAC(DATE($H48,$I48,$J48),$Z$4,3)</f>
        <v>#NUM!</v>
      </c>
      <c r="AG6" s="2" t="e">
        <f>YEARFRAC(DATE($H53,$I53,$J53),$Z$4,3)</f>
        <v>#NUM!</v>
      </c>
      <c r="AH6" s="2" t="e">
        <f>YEARFRAC(DATE($H58,$I58,$J58),$Z$4,3)</f>
        <v>#NUM!</v>
      </c>
      <c r="AI6" s="2" t="e">
        <f>YEARFRAC(DATE($H63,$I63,$J63),$Z$4,3)</f>
        <v>#NUM!</v>
      </c>
    </row>
    <row r="7" spans="1:35" ht="13.25" customHeight="1">
      <c r="A7" s="5"/>
      <c r="B7" s="47" t="s">
        <v>25</v>
      </c>
      <c r="C7" s="48" t="str">
        <f>IF(COUNTA(男_参加C_A,男_参加C_B)=0,"",COUNTA(男_参加C_A,男_参加C_B))</f>
        <v/>
      </c>
      <c r="D7" s="49">
        <v>800</v>
      </c>
      <c r="E7" s="49" t="str">
        <f>IF(OR(C7="",D7=""),"",IFERROR(C7*D7,""))</f>
        <v/>
      </c>
      <c r="G7" s="14"/>
      <c r="H7" s="14"/>
      <c r="I7" s="14"/>
      <c r="J7" s="108" t="str">
        <f>IF(AND(W16="OK",W15="OK"),IF(W20=0,"",W20),"プロ掲載順を入力")</f>
        <v/>
      </c>
      <c r="K7" s="108"/>
      <c r="L7" s="109">
        <v>1600</v>
      </c>
      <c r="M7" s="109"/>
      <c r="N7" s="109"/>
      <c r="O7" s="109" t="str">
        <f>IF(OR(J7="",L7=""),"",IFERROR(J7*L7,""))</f>
        <v/>
      </c>
      <c r="P7" s="109"/>
      <c r="S7" s="50">
        <f>IF(E7="",0,E7)+IF(O7="",0,O7)</f>
        <v>0</v>
      </c>
      <c r="W7" s="133"/>
      <c r="Z7" s="2" t="e">
        <f>YEARFRAC(DATE($H19,$I19,$J19),$Z$4,3)</f>
        <v>#NUM!</v>
      </c>
      <c r="AA7" s="2" t="e">
        <f>YEARFRAC(DATE($H24,$I24,$J24),$Z$4,3)</f>
        <v>#NUM!</v>
      </c>
      <c r="AB7" s="2" t="e">
        <f>YEARFRAC(DATE($H29,$I29,$J29),$Z$4,3)</f>
        <v>#NUM!</v>
      </c>
      <c r="AC7" s="2" t="e">
        <f>YEARFRAC(DATE($H34,$I34,$J34),$Z$4,3)</f>
        <v>#NUM!</v>
      </c>
      <c r="AD7" s="2" t="e">
        <f>YEARFRAC(DATE($H39,$I39,$J39),$Z$4,3)</f>
        <v>#NUM!</v>
      </c>
      <c r="AE7" s="2" t="e">
        <f>YEARFRAC(DATE($H44,$I44,$J44),$Z$4,3)</f>
        <v>#NUM!</v>
      </c>
      <c r="AF7" s="2" t="e">
        <f>YEARFRAC(DATE($H49,$I49,$J49),$Z$4,3)</f>
        <v>#NUM!</v>
      </c>
      <c r="AG7" s="2" t="e">
        <f>YEARFRAC(DATE($H54,$I54,$J54),$Z$4,3)</f>
        <v>#NUM!</v>
      </c>
      <c r="AH7" s="2" t="e">
        <f>YEARFRAC(DATE($H59,$I59,$J59),$Z$4,3)</f>
        <v>#NUM!</v>
      </c>
      <c r="AI7" s="2" t="e">
        <f>YEARFRAC(DATE($H64,$I64,$J64),$Z$4,3)</f>
        <v>#NUM!</v>
      </c>
    </row>
    <row r="8" spans="1:35" ht="13.25" customHeight="1">
      <c r="A8" s="5"/>
      <c r="B8" s="47" t="s">
        <v>26</v>
      </c>
      <c r="C8" s="48" t="str">
        <f>IF(女子!C7=0,"",女子!C7)</f>
        <v/>
      </c>
      <c r="D8" s="49">
        <v>800</v>
      </c>
      <c r="E8" s="49" t="str">
        <f>IF(OR(C8="",D8=""),"",IFERROR(C8*D8,""))</f>
        <v/>
      </c>
      <c r="G8" s="14"/>
      <c r="H8" s="14"/>
      <c r="I8" s="14"/>
      <c r="J8" s="104" t="str">
        <f>IF(女子!J7=0,"",女子!J7)</f>
        <v/>
      </c>
      <c r="K8" s="105"/>
      <c r="L8" s="109">
        <v>1600</v>
      </c>
      <c r="M8" s="109"/>
      <c r="N8" s="109"/>
      <c r="O8" s="109" t="str">
        <f>IF(OR(J8="",L8=""),"",IFERROR(J8*L8,""))</f>
        <v/>
      </c>
      <c r="P8" s="109"/>
      <c r="S8" s="50">
        <f>IF(E8="",0,E8)+IF(O8="",0,O8)</f>
        <v>0</v>
      </c>
      <c r="W8" s="133"/>
      <c r="Z8" s="2" t="e">
        <f>YEARFRAC(DATE($H20,$I20,$J20),$Z$4,3)</f>
        <v>#NUM!</v>
      </c>
      <c r="AA8" s="2" t="e">
        <f>YEARFRAC(DATE($H25,$I25,$J25),$Z$4,3)</f>
        <v>#NUM!</v>
      </c>
      <c r="AB8" s="2" t="e">
        <f>YEARFRAC(DATE($H30,$I30,$J30),$Z$4,3)</f>
        <v>#NUM!</v>
      </c>
      <c r="AC8" s="2" t="e">
        <f>YEARFRAC(DATE($H35,$I35,$J35),$Z$4,3)</f>
        <v>#NUM!</v>
      </c>
      <c r="AD8" s="2" t="e">
        <f>YEARFRAC(DATE($H40,$I40,$J40),$Z$4,3)</f>
        <v>#NUM!</v>
      </c>
      <c r="AE8" s="2" t="e">
        <f>YEARFRAC(DATE($H45,$I45,$J45),$Z$4,3)</f>
        <v>#NUM!</v>
      </c>
      <c r="AF8" s="2" t="e">
        <f>YEARFRAC(DATE($H50,$I50,$J50),$Z$4,3)</f>
        <v>#NUM!</v>
      </c>
      <c r="AG8" s="2" t="e">
        <f>YEARFRAC(DATE($H55,$I55,$J55),$Z$4,3)</f>
        <v>#NUM!</v>
      </c>
      <c r="AH8" s="2" t="e">
        <f>YEARFRAC(DATE($H60,$I60,$J60),$Z$4,3)</f>
        <v>#NUM!</v>
      </c>
      <c r="AI8" s="2" t="e">
        <f>YEARFRAC(DATE($H65,$I65,$J65),$Z$4,3)</f>
        <v>#NUM!</v>
      </c>
    </row>
    <row r="9" spans="1:35" ht="13.25" customHeight="1">
      <c r="A9" s="5"/>
      <c r="B9" s="47" t="s">
        <v>18</v>
      </c>
      <c r="C9" s="48" t="str">
        <f>IF(SUM(C7:C8)=0,"",SUM(C7:C8))</f>
        <v/>
      </c>
      <c r="D9" s="49" t="s">
        <v>27</v>
      </c>
      <c r="E9" s="49" t="str">
        <f>IF(C9="","",SUM(E7:E8))</f>
        <v/>
      </c>
      <c r="G9" s="14"/>
      <c r="H9" s="14"/>
      <c r="I9" s="14"/>
      <c r="J9" s="104" t="str">
        <f>IF(SUM(J7:J8)=0,"",SUM(J7:J8))</f>
        <v/>
      </c>
      <c r="K9" s="105"/>
      <c r="L9" s="135" t="s">
        <v>27</v>
      </c>
      <c r="M9" s="137"/>
      <c r="N9" s="136"/>
      <c r="O9" s="135" t="str">
        <f>IF(J9="","",SUM(O7:P8))</f>
        <v/>
      </c>
      <c r="P9" s="136"/>
      <c r="S9" s="50" t="str">
        <f>IF(E9="","",SUM(S7:S8))</f>
        <v/>
      </c>
      <c r="W9" s="133"/>
      <c r="Z9" s="2" t="e">
        <f>YEARFRAC(DATE($H21,$I21,$J21),$Z$4,3)</f>
        <v>#NUM!</v>
      </c>
      <c r="AA9" s="2" t="e">
        <f>YEARFRAC(DATE($H26,$I26,$J26),$Z$4,3)</f>
        <v>#NUM!</v>
      </c>
      <c r="AB9" s="2" t="e">
        <f>YEARFRAC(DATE($H31,$I31,$J31),$Z$4,3)</f>
        <v>#NUM!</v>
      </c>
      <c r="AC9" s="2" t="e">
        <f>YEARFRAC(DATE($H36,$I36,$J36),$Z$4,3)</f>
        <v>#NUM!</v>
      </c>
      <c r="AD9" s="2" t="e">
        <f>YEARFRAC(DATE($H41,$I41,$J41),$Z$4,3)</f>
        <v>#NUM!</v>
      </c>
      <c r="AE9" s="2" t="e">
        <f>YEARFRAC(DATE($H46,$I46,$J46),$Z$4,3)</f>
        <v>#NUM!</v>
      </c>
      <c r="AF9" s="2" t="e">
        <f>YEARFRAC(DATE($H51,$I51,$J51),$Z$4,3)</f>
        <v>#NUM!</v>
      </c>
      <c r="AG9" s="2" t="e">
        <f>YEARFRAC(DATE($H56,$I56,$J56),$Z$4,3)</f>
        <v>#NUM!</v>
      </c>
      <c r="AH9" s="2" t="e">
        <f>YEARFRAC(DATE($H61,$I61,$J61),$Z$4,3)</f>
        <v>#NUM!</v>
      </c>
      <c r="AI9" s="2" t="e">
        <f>YEARFRAC(DATE($H66,$I66,$J66),$Z$4,3)</f>
        <v>#NUM!</v>
      </c>
    </row>
    <row r="10" spans="1:35" ht="7.5" customHeight="1">
      <c r="A10" s="5"/>
      <c r="B10" s="79"/>
      <c r="C10" s="14"/>
      <c r="D10" s="51"/>
      <c r="E10" s="51"/>
      <c r="G10" s="14"/>
      <c r="H10" s="14"/>
      <c r="I10" s="14"/>
      <c r="J10" s="14"/>
      <c r="K10" s="14"/>
      <c r="L10" s="51"/>
      <c r="M10" s="51"/>
      <c r="N10" s="51"/>
      <c r="O10" s="51"/>
      <c r="P10" s="51"/>
      <c r="S10" s="80"/>
      <c r="W10" s="133"/>
    </row>
    <row r="11" spans="1:35" ht="48.85" customHeight="1">
      <c r="A11" s="5"/>
      <c r="B11" s="106" t="s">
        <v>123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W11" s="133"/>
    </row>
    <row r="12" spans="1:35" ht="48.85" customHeight="1">
      <c r="A12" s="5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W12" s="133"/>
    </row>
    <row r="13" spans="1:35" ht="7.5" customHeight="1" thickBot="1">
      <c r="A13" s="5"/>
      <c r="B13" s="16"/>
      <c r="C13" s="5"/>
      <c r="D13" s="1"/>
      <c r="P13" s="1"/>
      <c r="Q13" s="1"/>
      <c r="R13" s="1"/>
    </row>
    <row r="14" spans="1:35" ht="15" customHeight="1">
      <c r="A14" s="110" t="s">
        <v>23</v>
      </c>
      <c r="B14" s="111"/>
      <c r="C14" s="112" t="str">
        <f>IF(C4="",IF(C3=""," ",C3),C4)</f>
        <v xml:space="preserve"> </v>
      </c>
      <c r="D14" s="113"/>
      <c r="E14" s="95" t="s">
        <v>5</v>
      </c>
      <c r="F14" s="98" t="s">
        <v>6</v>
      </c>
      <c r="G14" s="101" t="s">
        <v>22</v>
      </c>
      <c r="H14" s="86" t="s">
        <v>28</v>
      </c>
      <c r="I14" s="87"/>
      <c r="J14" s="88"/>
      <c r="K14" s="123" t="s">
        <v>7</v>
      </c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5"/>
    </row>
    <row r="15" spans="1:35" ht="15" customHeight="1">
      <c r="A15" s="114" t="s">
        <v>30</v>
      </c>
      <c r="B15" s="116" t="s">
        <v>2</v>
      </c>
      <c r="C15" s="118" t="s">
        <v>3</v>
      </c>
      <c r="D15" s="120" t="s">
        <v>4</v>
      </c>
      <c r="E15" s="96"/>
      <c r="F15" s="99"/>
      <c r="G15" s="102"/>
      <c r="H15" s="89"/>
      <c r="I15" s="90"/>
      <c r="J15" s="91"/>
      <c r="K15" s="126" t="s">
        <v>8</v>
      </c>
      <c r="L15" s="128" t="s">
        <v>15</v>
      </c>
      <c r="M15" s="129"/>
      <c r="N15" s="130"/>
      <c r="O15" s="118" t="s">
        <v>9</v>
      </c>
      <c r="P15" s="128" t="s">
        <v>15</v>
      </c>
      <c r="Q15" s="129"/>
      <c r="R15" s="130"/>
      <c r="S15" s="122" t="s">
        <v>24</v>
      </c>
      <c r="T15" s="68"/>
      <c r="U15" s="131" t="s">
        <v>39</v>
      </c>
      <c r="V15" s="132"/>
      <c r="W15" s="45" t="str">
        <f>IF(SUM(W17:W22)=COUNTA(S17:S66),"OK","NO")</f>
        <v>OK</v>
      </c>
    </row>
    <row r="16" spans="1:35" ht="18.75" customHeight="1" thickBot="1">
      <c r="A16" s="115"/>
      <c r="B16" s="117"/>
      <c r="C16" s="119"/>
      <c r="D16" s="121"/>
      <c r="E16" s="97"/>
      <c r="F16" s="100"/>
      <c r="G16" s="103"/>
      <c r="H16" s="52" t="s">
        <v>31</v>
      </c>
      <c r="I16" s="53" t="s">
        <v>32</v>
      </c>
      <c r="J16" s="54" t="s">
        <v>33</v>
      </c>
      <c r="K16" s="127"/>
      <c r="L16" s="15" t="s">
        <v>14</v>
      </c>
      <c r="M16" s="55" t="s">
        <v>34</v>
      </c>
      <c r="N16" s="66" t="s">
        <v>35</v>
      </c>
      <c r="O16" s="119"/>
      <c r="P16" s="15" t="s">
        <v>14</v>
      </c>
      <c r="Q16" s="55" t="s">
        <v>34</v>
      </c>
      <c r="R16" s="66" t="s">
        <v>35</v>
      </c>
      <c r="S16" s="119"/>
      <c r="T16" s="69" t="s">
        <v>38</v>
      </c>
      <c r="U16" s="77" t="s">
        <v>40</v>
      </c>
      <c r="V16" s="70" t="s">
        <v>41</v>
      </c>
      <c r="W16" s="45" t="str">
        <f>IF(SUM(W17:W19)/3=W20,"OK","NO")</f>
        <v>OK</v>
      </c>
    </row>
    <row r="17" spans="1:30" ht="13.25" customHeight="1">
      <c r="A17" s="8"/>
      <c r="B17" s="9">
        <v>1</v>
      </c>
      <c r="C17" s="24"/>
      <c r="D17" s="25"/>
      <c r="E17" s="26" t="str">
        <f>PHONETIC(C17)</f>
        <v/>
      </c>
      <c r="F17" s="27" t="str">
        <f>PHONETIC(D17)</f>
        <v/>
      </c>
      <c r="G17" s="65"/>
      <c r="H17" s="62"/>
      <c r="I17" s="62"/>
      <c r="J17" s="62"/>
      <c r="K17" s="38"/>
      <c r="L17" s="39"/>
      <c r="M17" s="56"/>
      <c r="N17" s="57"/>
      <c r="O17" s="38"/>
      <c r="P17" s="39"/>
      <c r="Q17" s="56"/>
      <c r="R17" s="57"/>
      <c r="S17" s="40"/>
      <c r="T17" s="39"/>
      <c r="U17" s="71"/>
      <c r="V17" s="78"/>
      <c r="W17" s="2">
        <f>COUNTIF(男_プロ順,1)</f>
        <v>0</v>
      </c>
      <c r="Y17" s="2" t="s">
        <v>92</v>
      </c>
      <c r="Z17" s="2" t="s">
        <v>93</v>
      </c>
      <c r="AA17" s="2">
        <v>1</v>
      </c>
      <c r="AB17" s="2" t="s">
        <v>114</v>
      </c>
      <c r="AC17" s="2" t="s">
        <v>53</v>
      </c>
      <c r="AD17" s="2">
        <v>13</v>
      </c>
    </row>
    <row r="18" spans="1:30" ht="13.25" customHeight="1">
      <c r="A18" s="10"/>
      <c r="B18" s="11">
        <v>2</v>
      </c>
      <c r="C18" s="28"/>
      <c r="D18" s="29"/>
      <c r="E18" s="30" t="str">
        <f t="shared" ref="E18:F36" si="0">PHONETIC(C18)</f>
        <v/>
      </c>
      <c r="F18" s="31" t="str">
        <f t="shared" si="0"/>
        <v/>
      </c>
      <c r="G18" s="63"/>
      <c r="H18" s="62"/>
      <c r="I18" s="63"/>
      <c r="J18" s="63"/>
      <c r="K18" s="38"/>
      <c r="L18" s="42"/>
      <c r="M18" s="58"/>
      <c r="N18" s="59"/>
      <c r="O18" s="38"/>
      <c r="P18" s="42"/>
      <c r="Q18" s="58"/>
      <c r="R18" s="59"/>
      <c r="S18" s="41"/>
      <c r="T18" s="42"/>
      <c r="U18" s="73"/>
      <c r="V18" s="74"/>
      <c r="W18" s="2">
        <f>COUNTIF(男_プロ順,2)</f>
        <v>0</v>
      </c>
      <c r="Y18" s="2" t="s">
        <v>94</v>
      </c>
      <c r="Z18" s="2" t="s">
        <v>95</v>
      </c>
      <c r="AA18" s="2">
        <v>2</v>
      </c>
      <c r="AB18" s="2" t="s">
        <v>115</v>
      </c>
      <c r="AC18" s="2" t="s">
        <v>51</v>
      </c>
      <c r="AD18" s="2">
        <v>11</v>
      </c>
    </row>
    <row r="19" spans="1:30" ht="13.25" customHeight="1">
      <c r="A19" s="10"/>
      <c r="B19" s="9">
        <v>3</v>
      </c>
      <c r="C19" s="28"/>
      <c r="D19" s="29"/>
      <c r="E19" s="30" t="str">
        <f t="shared" si="0"/>
        <v/>
      </c>
      <c r="F19" s="31" t="str">
        <f t="shared" si="0"/>
        <v/>
      </c>
      <c r="G19" s="63"/>
      <c r="H19" s="62"/>
      <c r="I19" s="63"/>
      <c r="J19" s="63"/>
      <c r="K19" s="38"/>
      <c r="L19" s="42"/>
      <c r="M19" s="58"/>
      <c r="N19" s="59"/>
      <c r="O19" s="38"/>
      <c r="P19" s="42"/>
      <c r="Q19" s="58"/>
      <c r="R19" s="59"/>
      <c r="S19" s="41"/>
      <c r="T19" s="42"/>
      <c r="U19" s="73"/>
      <c r="V19" s="74"/>
      <c r="W19" s="2">
        <f>COUNTIF(男_プロ順,3)</f>
        <v>0</v>
      </c>
      <c r="Y19" s="2" t="s">
        <v>96</v>
      </c>
      <c r="Z19" s="2" t="s">
        <v>97</v>
      </c>
      <c r="AA19" s="2">
        <v>3</v>
      </c>
      <c r="AB19" s="2" t="s">
        <v>116</v>
      </c>
      <c r="AC19" s="2" t="s">
        <v>54</v>
      </c>
      <c r="AD19" s="2">
        <v>14</v>
      </c>
    </row>
    <row r="20" spans="1:30" ht="13.25" customHeight="1">
      <c r="A20" s="10"/>
      <c r="B20" s="11">
        <v>4</v>
      </c>
      <c r="C20" s="28"/>
      <c r="D20" s="29"/>
      <c r="E20" s="30" t="str">
        <f t="shared" si="0"/>
        <v/>
      </c>
      <c r="F20" s="31" t="str">
        <f t="shared" si="0"/>
        <v/>
      </c>
      <c r="G20" s="63"/>
      <c r="H20" s="62"/>
      <c r="I20" s="63"/>
      <c r="J20" s="63"/>
      <c r="K20" s="38"/>
      <c r="L20" s="42"/>
      <c r="M20" s="58"/>
      <c r="N20" s="59"/>
      <c r="O20" s="38"/>
      <c r="P20" s="42"/>
      <c r="Q20" s="58"/>
      <c r="R20" s="59"/>
      <c r="S20" s="41"/>
      <c r="T20" s="42"/>
      <c r="U20" s="73"/>
      <c r="V20" s="74"/>
      <c r="W20" s="2">
        <f>COUNTIF(男_プロ順,4)</f>
        <v>0</v>
      </c>
      <c r="Y20" s="2" t="s">
        <v>98</v>
      </c>
      <c r="Z20" s="2" t="s">
        <v>99</v>
      </c>
      <c r="AA20" s="2">
        <v>4</v>
      </c>
      <c r="AC20" s="2" t="s">
        <v>52</v>
      </c>
      <c r="AD20" s="2">
        <v>12</v>
      </c>
    </row>
    <row r="21" spans="1:30" ht="13.25" customHeight="1">
      <c r="A21" s="10"/>
      <c r="B21" s="9">
        <v>5</v>
      </c>
      <c r="C21" s="28"/>
      <c r="D21" s="29"/>
      <c r="E21" s="30" t="str">
        <f t="shared" si="0"/>
        <v/>
      </c>
      <c r="F21" s="31" t="str">
        <f t="shared" si="0"/>
        <v/>
      </c>
      <c r="G21" s="63"/>
      <c r="H21" s="62"/>
      <c r="I21" s="63"/>
      <c r="J21" s="63"/>
      <c r="K21" s="38"/>
      <c r="L21" s="42"/>
      <c r="M21" s="58"/>
      <c r="N21" s="59"/>
      <c r="O21" s="38"/>
      <c r="P21" s="42"/>
      <c r="Q21" s="58"/>
      <c r="R21" s="59"/>
      <c r="S21" s="41"/>
      <c r="T21" s="42"/>
      <c r="U21" s="73"/>
      <c r="V21" s="74"/>
      <c r="W21" s="2">
        <f>COUNTIF(男_プロ順,5)</f>
        <v>0</v>
      </c>
      <c r="Y21" s="2" t="s">
        <v>100</v>
      </c>
      <c r="Z21" s="2" t="s">
        <v>101</v>
      </c>
      <c r="AA21" s="2">
        <v>5</v>
      </c>
      <c r="AC21" s="2" t="s">
        <v>48</v>
      </c>
      <c r="AD21" s="2">
        <v>8</v>
      </c>
    </row>
    <row r="22" spans="1:30" ht="13.25" customHeight="1">
      <c r="A22" s="10"/>
      <c r="B22" s="11">
        <v>6</v>
      </c>
      <c r="C22" s="28"/>
      <c r="D22" s="29"/>
      <c r="E22" s="30" t="str">
        <f t="shared" si="0"/>
        <v/>
      </c>
      <c r="F22" s="31" t="str">
        <f t="shared" si="0"/>
        <v/>
      </c>
      <c r="G22" s="63"/>
      <c r="H22" s="62"/>
      <c r="I22" s="62"/>
      <c r="J22" s="62"/>
      <c r="K22" s="38"/>
      <c r="L22" s="42"/>
      <c r="M22" s="58"/>
      <c r="N22" s="59"/>
      <c r="O22" s="38"/>
      <c r="P22" s="42"/>
      <c r="Q22" s="58"/>
      <c r="R22" s="59"/>
      <c r="S22" s="41"/>
      <c r="T22" s="42"/>
      <c r="U22" s="73"/>
      <c r="V22" s="74"/>
      <c r="W22" s="2">
        <f>COUNTIF(男_プロ順,6)</f>
        <v>0</v>
      </c>
      <c r="Y22" s="2" t="s">
        <v>102</v>
      </c>
      <c r="Z22" s="2" t="s">
        <v>103</v>
      </c>
      <c r="AA22" s="2">
        <v>6</v>
      </c>
      <c r="AC22" s="2" t="s">
        <v>49</v>
      </c>
      <c r="AD22" s="2">
        <v>9</v>
      </c>
    </row>
    <row r="23" spans="1:30" ht="13.25" customHeight="1">
      <c r="A23" s="10"/>
      <c r="B23" s="9">
        <v>7</v>
      </c>
      <c r="C23" s="28"/>
      <c r="D23" s="29"/>
      <c r="E23" s="30" t="str">
        <f t="shared" si="0"/>
        <v/>
      </c>
      <c r="F23" s="31" t="str">
        <f t="shared" si="0"/>
        <v/>
      </c>
      <c r="G23" s="63"/>
      <c r="H23" s="62"/>
      <c r="I23" s="63"/>
      <c r="J23" s="63"/>
      <c r="K23" s="38"/>
      <c r="L23" s="42"/>
      <c r="M23" s="58"/>
      <c r="N23" s="59"/>
      <c r="O23" s="38"/>
      <c r="P23" s="42"/>
      <c r="Q23" s="58"/>
      <c r="R23" s="59"/>
      <c r="S23" s="41"/>
      <c r="T23" s="42"/>
      <c r="U23" s="73"/>
      <c r="V23" s="74"/>
      <c r="Y23" s="2" t="s">
        <v>104</v>
      </c>
      <c r="Z23" s="2" t="s">
        <v>105</v>
      </c>
      <c r="AC23" s="2" t="s">
        <v>50</v>
      </c>
      <c r="AD23" s="2">
        <v>10</v>
      </c>
    </row>
    <row r="24" spans="1:30" ht="13.25" customHeight="1">
      <c r="A24" s="10"/>
      <c r="B24" s="11">
        <v>8</v>
      </c>
      <c r="C24" s="28"/>
      <c r="D24" s="29"/>
      <c r="E24" s="30" t="str">
        <f t="shared" si="0"/>
        <v/>
      </c>
      <c r="F24" s="31" t="str">
        <f t="shared" si="0"/>
        <v/>
      </c>
      <c r="G24" s="63"/>
      <c r="H24" s="62"/>
      <c r="I24" s="63"/>
      <c r="J24" s="63"/>
      <c r="K24" s="38"/>
      <c r="L24" s="42"/>
      <c r="M24" s="58"/>
      <c r="N24" s="59"/>
      <c r="O24" s="38"/>
      <c r="P24" s="42"/>
      <c r="Q24" s="58"/>
      <c r="R24" s="59"/>
      <c r="S24" s="41"/>
      <c r="T24" s="42"/>
      <c r="U24" s="73"/>
      <c r="V24" s="74"/>
      <c r="Y24" s="2" t="s">
        <v>106</v>
      </c>
      <c r="Z24" s="2" t="s">
        <v>107</v>
      </c>
      <c r="AC24" s="2" t="s">
        <v>37</v>
      </c>
      <c r="AD24" s="2">
        <v>1</v>
      </c>
    </row>
    <row r="25" spans="1:30" ht="13.25" customHeight="1">
      <c r="A25" s="10"/>
      <c r="B25" s="11">
        <v>9</v>
      </c>
      <c r="C25" s="28"/>
      <c r="D25" s="29"/>
      <c r="E25" s="30" t="str">
        <f t="shared" si="0"/>
        <v/>
      </c>
      <c r="F25" s="31" t="str">
        <f t="shared" si="0"/>
        <v/>
      </c>
      <c r="G25" s="63"/>
      <c r="H25" s="62"/>
      <c r="I25" s="63"/>
      <c r="J25" s="63"/>
      <c r="K25" s="38"/>
      <c r="L25" s="42"/>
      <c r="M25" s="58"/>
      <c r="N25" s="59"/>
      <c r="O25" s="38"/>
      <c r="P25" s="42"/>
      <c r="Q25" s="58"/>
      <c r="R25" s="59"/>
      <c r="S25" s="41"/>
      <c r="T25" s="42"/>
      <c r="U25" s="73"/>
      <c r="V25" s="74"/>
      <c r="Y25" s="2" t="s">
        <v>110</v>
      </c>
      <c r="Z25" s="2" t="s">
        <v>111</v>
      </c>
      <c r="AC25" s="2" t="s">
        <v>42</v>
      </c>
      <c r="AD25" s="2">
        <v>2</v>
      </c>
    </row>
    <row r="26" spans="1:30" ht="13.25" customHeight="1" thickBot="1">
      <c r="A26" s="12"/>
      <c r="B26" s="7">
        <v>10</v>
      </c>
      <c r="C26" s="32"/>
      <c r="D26" s="33"/>
      <c r="E26" s="34" t="str">
        <f t="shared" si="0"/>
        <v/>
      </c>
      <c r="F26" s="35" t="str">
        <f t="shared" si="0"/>
        <v/>
      </c>
      <c r="G26" s="64"/>
      <c r="H26" s="64"/>
      <c r="I26" s="64"/>
      <c r="J26" s="64"/>
      <c r="K26" s="43"/>
      <c r="L26" s="44"/>
      <c r="M26" s="60"/>
      <c r="N26" s="61"/>
      <c r="O26" s="43"/>
      <c r="P26" s="44"/>
      <c r="Q26" s="60"/>
      <c r="R26" s="61"/>
      <c r="S26" s="43"/>
      <c r="T26" s="44"/>
      <c r="U26" s="75"/>
      <c r="V26" s="76"/>
      <c r="Y26" s="2" t="s">
        <v>108</v>
      </c>
      <c r="Z26" s="2" t="s">
        <v>109</v>
      </c>
      <c r="AC26" s="2" t="s">
        <v>43</v>
      </c>
      <c r="AD26" s="2">
        <v>3</v>
      </c>
    </row>
    <row r="27" spans="1:30" ht="13.25" customHeight="1">
      <c r="A27" s="17"/>
      <c r="B27" s="6">
        <v>11</v>
      </c>
      <c r="C27" s="36"/>
      <c r="D27" s="37"/>
      <c r="E27" s="26" t="str">
        <f t="shared" si="0"/>
        <v/>
      </c>
      <c r="F27" s="27" t="str">
        <f t="shared" si="0"/>
        <v/>
      </c>
      <c r="G27" s="65"/>
      <c r="H27" s="65"/>
      <c r="I27" s="65"/>
      <c r="J27" s="65"/>
      <c r="K27" s="40"/>
      <c r="L27" s="39"/>
      <c r="M27" s="56"/>
      <c r="N27" s="57"/>
      <c r="O27" s="40"/>
      <c r="P27" s="39"/>
      <c r="Q27" s="56"/>
      <c r="R27" s="57"/>
      <c r="S27" s="40"/>
      <c r="T27" s="39"/>
      <c r="U27" s="71"/>
      <c r="V27" s="72"/>
      <c r="Y27" s="2" t="s">
        <v>112</v>
      </c>
      <c r="Z27" s="2" t="s">
        <v>113</v>
      </c>
      <c r="AC27" s="2" t="s">
        <v>44</v>
      </c>
      <c r="AD27" s="2">
        <v>4</v>
      </c>
    </row>
    <row r="28" spans="1:30" ht="13.25" customHeight="1">
      <c r="A28" s="10"/>
      <c r="B28" s="11">
        <v>12</v>
      </c>
      <c r="C28" s="28"/>
      <c r="D28" s="29"/>
      <c r="E28" s="30" t="str">
        <f t="shared" si="0"/>
        <v/>
      </c>
      <c r="F28" s="31" t="str">
        <f t="shared" si="0"/>
        <v/>
      </c>
      <c r="G28" s="63"/>
      <c r="H28" s="62"/>
      <c r="I28" s="63"/>
      <c r="J28" s="63"/>
      <c r="K28" s="38"/>
      <c r="L28" s="42"/>
      <c r="M28" s="58"/>
      <c r="N28" s="59"/>
      <c r="O28" s="38"/>
      <c r="P28" s="42"/>
      <c r="Q28" s="58"/>
      <c r="R28" s="59"/>
      <c r="S28" s="41"/>
      <c r="T28" s="42"/>
      <c r="U28" s="73"/>
      <c r="V28" s="74"/>
      <c r="AC28" s="2" t="s">
        <v>45</v>
      </c>
      <c r="AD28" s="2">
        <v>5</v>
      </c>
    </row>
    <row r="29" spans="1:30" ht="13.25" customHeight="1">
      <c r="A29" s="10"/>
      <c r="B29" s="11">
        <v>13</v>
      </c>
      <c r="C29" s="28"/>
      <c r="D29" s="29"/>
      <c r="E29" s="30" t="str">
        <f t="shared" si="0"/>
        <v/>
      </c>
      <c r="F29" s="31" t="str">
        <f t="shared" si="0"/>
        <v/>
      </c>
      <c r="G29" s="63"/>
      <c r="H29" s="62"/>
      <c r="I29" s="63"/>
      <c r="J29" s="63"/>
      <c r="K29" s="38"/>
      <c r="L29" s="42"/>
      <c r="M29" s="58"/>
      <c r="N29" s="59"/>
      <c r="O29" s="38"/>
      <c r="P29" s="42"/>
      <c r="Q29" s="58"/>
      <c r="R29" s="59"/>
      <c r="S29" s="41"/>
      <c r="T29" s="42"/>
      <c r="U29" s="73"/>
      <c r="V29" s="74"/>
      <c r="AC29" s="2" t="s">
        <v>46</v>
      </c>
      <c r="AD29" s="2">
        <v>6</v>
      </c>
    </row>
    <row r="30" spans="1:30" ht="13.25" customHeight="1">
      <c r="A30" s="10"/>
      <c r="B30" s="11">
        <v>14</v>
      </c>
      <c r="C30" s="28"/>
      <c r="D30" s="29"/>
      <c r="E30" s="30" t="str">
        <f t="shared" si="0"/>
        <v/>
      </c>
      <c r="F30" s="31" t="str">
        <f t="shared" si="0"/>
        <v/>
      </c>
      <c r="G30" s="63"/>
      <c r="H30" s="62"/>
      <c r="I30" s="63"/>
      <c r="J30" s="63"/>
      <c r="K30" s="38"/>
      <c r="L30" s="42"/>
      <c r="M30" s="58"/>
      <c r="N30" s="59"/>
      <c r="O30" s="38"/>
      <c r="P30" s="42"/>
      <c r="Q30" s="58"/>
      <c r="R30" s="59"/>
      <c r="S30" s="41"/>
      <c r="T30" s="42"/>
      <c r="U30" s="73"/>
      <c r="V30" s="74"/>
      <c r="AC30" s="2" t="s">
        <v>47</v>
      </c>
      <c r="AD30" s="2">
        <v>7</v>
      </c>
    </row>
    <row r="31" spans="1:30" ht="13.25" customHeight="1">
      <c r="A31" s="10"/>
      <c r="B31" s="11">
        <v>15</v>
      </c>
      <c r="C31" s="28"/>
      <c r="D31" s="29"/>
      <c r="E31" s="30" t="str">
        <f t="shared" si="0"/>
        <v/>
      </c>
      <c r="F31" s="31" t="str">
        <f t="shared" si="0"/>
        <v/>
      </c>
      <c r="G31" s="63"/>
      <c r="H31" s="62"/>
      <c r="I31" s="63"/>
      <c r="J31" s="63"/>
      <c r="K31" s="38"/>
      <c r="L31" s="42"/>
      <c r="M31" s="58"/>
      <c r="N31" s="59"/>
      <c r="O31" s="38"/>
      <c r="P31" s="42"/>
      <c r="Q31" s="58"/>
      <c r="R31" s="59"/>
      <c r="S31" s="41"/>
      <c r="T31" s="42"/>
      <c r="U31" s="73"/>
      <c r="V31" s="74"/>
      <c r="AC31" s="2" t="s">
        <v>55</v>
      </c>
      <c r="AD31" s="2">
        <v>15</v>
      </c>
    </row>
    <row r="32" spans="1:30" ht="13.25" customHeight="1">
      <c r="A32" s="10"/>
      <c r="B32" s="11">
        <v>16</v>
      </c>
      <c r="C32" s="28"/>
      <c r="D32" s="29"/>
      <c r="E32" s="30" t="str">
        <f t="shared" si="0"/>
        <v/>
      </c>
      <c r="F32" s="31" t="str">
        <f t="shared" si="0"/>
        <v/>
      </c>
      <c r="G32" s="63"/>
      <c r="H32" s="62"/>
      <c r="I32" s="63"/>
      <c r="J32" s="63"/>
      <c r="K32" s="38"/>
      <c r="L32" s="42"/>
      <c r="M32" s="58"/>
      <c r="N32" s="59"/>
      <c r="O32" s="38"/>
      <c r="P32" s="42"/>
      <c r="Q32" s="58"/>
      <c r="R32" s="59"/>
      <c r="S32" s="41"/>
      <c r="T32" s="42"/>
      <c r="U32" s="73"/>
      <c r="V32" s="74"/>
      <c r="AC32" s="2" t="s">
        <v>56</v>
      </c>
      <c r="AD32" s="2">
        <v>16</v>
      </c>
    </row>
    <row r="33" spans="1:30" ht="13.25" customHeight="1">
      <c r="A33" s="10"/>
      <c r="B33" s="11">
        <v>17</v>
      </c>
      <c r="C33" s="28"/>
      <c r="D33" s="29"/>
      <c r="E33" s="30" t="str">
        <f t="shared" si="0"/>
        <v/>
      </c>
      <c r="F33" s="31" t="str">
        <f t="shared" si="0"/>
        <v/>
      </c>
      <c r="G33" s="63"/>
      <c r="H33" s="62"/>
      <c r="I33" s="63"/>
      <c r="J33" s="63"/>
      <c r="K33" s="38"/>
      <c r="L33" s="42"/>
      <c r="M33" s="58"/>
      <c r="N33" s="59"/>
      <c r="O33" s="38"/>
      <c r="P33" s="42"/>
      <c r="Q33" s="58"/>
      <c r="R33" s="59"/>
      <c r="S33" s="41"/>
      <c r="T33" s="42"/>
      <c r="U33" s="73"/>
      <c r="V33" s="74"/>
      <c r="AC33" s="2" t="s">
        <v>57</v>
      </c>
      <c r="AD33" s="2">
        <v>17</v>
      </c>
    </row>
    <row r="34" spans="1:30" ht="13.25" customHeight="1">
      <c r="A34" s="10"/>
      <c r="B34" s="11">
        <v>18</v>
      </c>
      <c r="C34" s="28"/>
      <c r="D34" s="29"/>
      <c r="E34" s="30" t="str">
        <f t="shared" si="0"/>
        <v/>
      </c>
      <c r="F34" s="31" t="str">
        <f t="shared" si="0"/>
        <v/>
      </c>
      <c r="G34" s="63"/>
      <c r="H34" s="62"/>
      <c r="I34" s="63"/>
      <c r="J34" s="63"/>
      <c r="K34" s="38"/>
      <c r="L34" s="42"/>
      <c r="M34" s="58"/>
      <c r="N34" s="59"/>
      <c r="O34" s="38"/>
      <c r="P34" s="42"/>
      <c r="Q34" s="58"/>
      <c r="R34" s="59"/>
      <c r="S34" s="41"/>
      <c r="T34" s="42"/>
      <c r="U34" s="73"/>
      <c r="V34" s="74"/>
      <c r="AC34" s="2" t="s">
        <v>58</v>
      </c>
      <c r="AD34" s="2">
        <v>18</v>
      </c>
    </row>
    <row r="35" spans="1:30" ht="13.25" customHeight="1">
      <c r="A35" s="10"/>
      <c r="B35" s="11">
        <v>19</v>
      </c>
      <c r="C35" s="28"/>
      <c r="D35" s="29"/>
      <c r="E35" s="30" t="str">
        <f t="shared" si="0"/>
        <v/>
      </c>
      <c r="F35" s="31" t="str">
        <f t="shared" si="0"/>
        <v/>
      </c>
      <c r="G35" s="63"/>
      <c r="H35" s="62"/>
      <c r="I35" s="63"/>
      <c r="J35" s="63"/>
      <c r="K35" s="38"/>
      <c r="L35" s="42"/>
      <c r="M35" s="58"/>
      <c r="N35" s="59"/>
      <c r="O35" s="38"/>
      <c r="P35" s="42"/>
      <c r="Q35" s="58"/>
      <c r="R35" s="59"/>
      <c r="S35" s="41"/>
      <c r="T35" s="42"/>
      <c r="U35" s="73"/>
      <c r="V35" s="74"/>
      <c r="AC35" s="2" t="s">
        <v>59</v>
      </c>
      <c r="AD35" s="2">
        <v>19</v>
      </c>
    </row>
    <row r="36" spans="1:30" ht="13.25" customHeight="1" thickBot="1">
      <c r="A36" s="12"/>
      <c r="B36" s="7">
        <v>20</v>
      </c>
      <c r="C36" s="32"/>
      <c r="D36" s="33"/>
      <c r="E36" s="34" t="str">
        <f t="shared" si="0"/>
        <v/>
      </c>
      <c r="F36" s="35" t="str">
        <f t="shared" si="0"/>
        <v/>
      </c>
      <c r="G36" s="64"/>
      <c r="H36" s="64"/>
      <c r="I36" s="64"/>
      <c r="J36" s="64"/>
      <c r="K36" s="43"/>
      <c r="L36" s="44"/>
      <c r="M36" s="60"/>
      <c r="N36" s="61"/>
      <c r="O36" s="43"/>
      <c r="P36" s="44"/>
      <c r="Q36" s="60"/>
      <c r="R36" s="61"/>
      <c r="S36" s="43"/>
      <c r="T36" s="44"/>
      <c r="U36" s="75"/>
      <c r="V36" s="76"/>
      <c r="AC36" s="2" t="s">
        <v>60</v>
      </c>
      <c r="AD36" s="2">
        <v>20</v>
      </c>
    </row>
    <row r="37" spans="1:30" ht="13.25" customHeight="1">
      <c r="A37" s="17"/>
      <c r="B37" s="6">
        <v>21</v>
      </c>
      <c r="C37" s="36"/>
      <c r="D37" s="37"/>
      <c r="E37" s="26" t="str">
        <f t="shared" ref="E37:E46" si="1">PHONETIC(C37)</f>
        <v/>
      </c>
      <c r="F37" s="27" t="str">
        <f t="shared" ref="F37:F46" si="2">PHONETIC(D37)</f>
        <v/>
      </c>
      <c r="G37" s="65"/>
      <c r="H37" s="65"/>
      <c r="I37" s="65"/>
      <c r="J37" s="65"/>
      <c r="K37" s="40"/>
      <c r="L37" s="39"/>
      <c r="M37" s="56"/>
      <c r="N37" s="57"/>
      <c r="O37" s="40"/>
      <c r="P37" s="39"/>
      <c r="Q37" s="56"/>
      <c r="R37" s="57"/>
      <c r="S37" s="40"/>
      <c r="T37" s="39"/>
      <c r="U37" s="71"/>
      <c r="V37" s="72"/>
      <c r="AC37" s="2" t="s">
        <v>61</v>
      </c>
      <c r="AD37" s="2">
        <v>21</v>
      </c>
    </row>
    <row r="38" spans="1:30" ht="13.25" customHeight="1">
      <c r="A38" s="10"/>
      <c r="B38" s="11">
        <v>22</v>
      </c>
      <c r="C38" s="28"/>
      <c r="D38" s="29"/>
      <c r="E38" s="30" t="str">
        <f t="shared" si="1"/>
        <v/>
      </c>
      <c r="F38" s="31" t="str">
        <f t="shared" si="2"/>
        <v/>
      </c>
      <c r="G38" s="63"/>
      <c r="H38" s="62"/>
      <c r="I38" s="63"/>
      <c r="J38" s="63"/>
      <c r="K38" s="38"/>
      <c r="L38" s="42"/>
      <c r="M38" s="58"/>
      <c r="N38" s="59"/>
      <c r="O38" s="38"/>
      <c r="P38" s="42"/>
      <c r="Q38" s="58"/>
      <c r="R38" s="59"/>
      <c r="S38" s="41"/>
      <c r="T38" s="42"/>
      <c r="U38" s="73"/>
      <c r="V38" s="74"/>
      <c r="AC38" s="2" t="s">
        <v>62</v>
      </c>
      <c r="AD38" s="2">
        <v>22</v>
      </c>
    </row>
    <row r="39" spans="1:30" ht="13.25" customHeight="1">
      <c r="A39" s="10"/>
      <c r="B39" s="11">
        <v>23</v>
      </c>
      <c r="C39" s="28"/>
      <c r="D39" s="29"/>
      <c r="E39" s="30" t="str">
        <f t="shared" si="1"/>
        <v/>
      </c>
      <c r="F39" s="31" t="str">
        <f t="shared" si="2"/>
        <v/>
      </c>
      <c r="G39" s="63"/>
      <c r="H39" s="62"/>
      <c r="I39" s="63"/>
      <c r="J39" s="63"/>
      <c r="K39" s="38"/>
      <c r="L39" s="42"/>
      <c r="M39" s="58"/>
      <c r="N39" s="59"/>
      <c r="O39" s="38"/>
      <c r="P39" s="42"/>
      <c r="Q39" s="58"/>
      <c r="R39" s="59"/>
      <c r="S39" s="41"/>
      <c r="T39" s="42"/>
      <c r="U39" s="73"/>
      <c r="V39" s="74"/>
      <c r="AC39" s="2" t="s">
        <v>63</v>
      </c>
      <c r="AD39" s="2">
        <v>23</v>
      </c>
    </row>
    <row r="40" spans="1:30" ht="13.25" customHeight="1">
      <c r="A40" s="10"/>
      <c r="B40" s="11">
        <v>24</v>
      </c>
      <c r="C40" s="28"/>
      <c r="D40" s="29"/>
      <c r="E40" s="30" t="str">
        <f t="shared" si="1"/>
        <v/>
      </c>
      <c r="F40" s="31" t="str">
        <f t="shared" si="2"/>
        <v/>
      </c>
      <c r="G40" s="63"/>
      <c r="H40" s="62"/>
      <c r="I40" s="63"/>
      <c r="J40" s="63"/>
      <c r="K40" s="38"/>
      <c r="L40" s="42"/>
      <c r="M40" s="58"/>
      <c r="N40" s="59"/>
      <c r="O40" s="38"/>
      <c r="P40" s="42"/>
      <c r="Q40" s="58"/>
      <c r="R40" s="59"/>
      <c r="S40" s="41"/>
      <c r="T40" s="42"/>
      <c r="U40" s="73"/>
      <c r="V40" s="74"/>
      <c r="AC40" s="2" t="s">
        <v>64</v>
      </c>
      <c r="AD40" s="2">
        <v>24</v>
      </c>
    </row>
    <row r="41" spans="1:30" ht="13.25" customHeight="1">
      <c r="A41" s="10"/>
      <c r="B41" s="11">
        <v>25</v>
      </c>
      <c r="C41" s="28"/>
      <c r="D41" s="29"/>
      <c r="E41" s="30" t="str">
        <f t="shared" si="1"/>
        <v/>
      </c>
      <c r="F41" s="31" t="str">
        <f t="shared" si="2"/>
        <v/>
      </c>
      <c r="G41" s="63"/>
      <c r="H41" s="62"/>
      <c r="I41" s="63"/>
      <c r="J41" s="63"/>
      <c r="K41" s="38"/>
      <c r="L41" s="42"/>
      <c r="M41" s="58"/>
      <c r="N41" s="59"/>
      <c r="O41" s="38"/>
      <c r="P41" s="42"/>
      <c r="Q41" s="58"/>
      <c r="R41" s="59"/>
      <c r="S41" s="41"/>
      <c r="T41" s="42"/>
      <c r="U41" s="73"/>
      <c r="V41" s="74"/>
      <c r="AC41" s="2" t="s">
        <v>65</v>
      </c>
      <c r="AD41" s="2">
        <v>25</v>
      </c>
    </row>
    <row r="42" spans="1:30" ht="13.25" customHeight="1">
      <c r="A42" s="10"/>
      <c r="B42" s="11">
        <v>26</v>
      </c>
      <c r="C42" s="28"/>
      <c r="D42" s="29"/>
      <c r="E42" s="30" t="str">
        <f t="shared" si="1"/>
        <v/>
      </c>
      <c r="F42" s="31" t="str">
        <f t="shared" si="2"/>
        <v/>
      </c>
      <c r="G42" s="63"/>
      <c r="H42" s="62"/>
      <c r="I42" s="63"/>
      <c r="J42" s="63"/>
      <c r="K42" s="38"/>
      <c r="L42" s="42"/>
      <c r="M42" s="58"/>
      <c r="N42" s="59"/>
      <c r="O42" s="38"/>
      <c r="P42" s="42"/>
      <c r="Q42" s="58"/>
      <c r="R42" s="59"/>
      <c r="S42" s="41"/>
      <c r="T42" s="42"/>
      <c r="U42" s="73"/>
      <c r="V42" s="74"/>
      <c r="AC42" s="2" t="s">
        <v>66</v>
      </c>
      <c r="AD42" s="2">
        <v>26</v>
      </c>
    </row>
    <row r="43" spans="1:30" ht="13.25" customHeight="1">
      <c r="A43" s="10"/>
      <c r="B43" s="11">
        <v>27</v>
      </c>
      <c r="C43" s="28"/>
      <c r="D43" s="29"/>
      <c r="E43" s="30" t="str">
        <f t="shared" si="1"/>
        <v/>
      </c>
      <c r="F43" s="31" t="str">
        <f t="shared" si="2"/>
        <v/>
      </c>
      <c r="G43" s="63"/>
      <c r="H43" s="62"/>
      <c r="I43" s="63"/>
      <c r="J43" s="63"/>
      <c r="K43" s="38"/>
      <c r="L43" s="42"/>
      <c r="M43" s="58"/>
      <c r="N43" s="59"/>
      <c r="O43" s="38"/>
      <c r="P43" s="42"/>
      <c r="Q43" s="58"/>
      <c r="R43" s="59"/>
      <c r="S43" s="41"/>
      <c r="T43" s="42"/>
      <c r="U43" s="73"/>
      <c r="V43" s="74"/>
      <c r="AC43" s="2" t="s">
        <v>67</v>
      </c>
      <c r="AD43" s="2">
        <v>27</v>
      </c>
    </row>
    <row r="44" spans="1:30" ht="13.25" customHeight="1">
      <c r="A44" s="10"/>
      <c r="B44" s="11">
        <v>28</v>
      </c>
      <c r="C44" s="28"/>
      <c r="D44" s="29"/>
      <c r="E44" s="30" t="str">
        <f t="shared" si="1"/>
        <v/>
      </c>
      <c r="F44" s="31" t="str">
        <f t="shared" si="2"/>
        <v/>
      </c>
      <c r="G44" s="63"/>
      <c r="H44" s="62"/>
      <c r="I44" s="63"/>
      <c r="J44" s="63"/>
      <c r="K44" s="38"/>
      <c r="L44" s="42"/>
      <c r="M44" s="58"/>
      <c r="N44" s="59"/>
      <c r="O44" s="38"/>
      <c r="P44" s="42"/>
      <c r="Q44" s="58"/>
      <c r="R44" s="59"/>
      <c r="S44" s="41"/>
      <c r="T44" s="42"/>
      <c r="U44" s="73"/>
      <c r="V44" s="74"/>
      <c r="AC44" s="2" t="s">
        <v>68</v>
      </c>
      <c r="AD44" s="2">
        <v>28</v>
      </c>
    </row>
    <row r="45" spans="1:30" ht="13.25" customHeight="1">
      <c r="A45" s="10"/>
      <c r="B45" s="11">
        <v>29</v>
      </c>
      <c r="C45" s="28"/>
      <c r="D45" s="29"/>
      <c r="E45" s="30" t="str">
        <f t="shared" si="1"/>
        <v/>
      </c>
      <c r="F45" s="31" t="str">
        <f t="shared" si="2"/>
        <v/>
      </c>
      <c r="G45" s="63"/>
      <c r="H45" s="62"/>
      <c r="I45" s="63"/>
      <c r="J45" s="63"/>
      <c r="K45" s="38"/>
      <c r="L45" s="42"/>
      <c r="M45" s="58"/>
      <c r="N45" s="59"/>
      <c r="O45" s="38"/>
      <c r="P45" s="42"/>
      <c r="Q45" s="58"/>
      <c r="R45" s="59"/>
      <c r="S45" s="41"/>
      <c r="T45" s="42"/>
      <c r="U45" s="73"/>
      <c r="V45" s="74"/>
      <c r="AC45" s="2" t="s">
        <v>69</v>
      </c>
      <c r="AD45" s="2">
        <v>29</v>
      </c>
    </row>
    <row r="46" spans="1:30" ht="13.25" customHeight="1" thickBot="1">
      <c r="A46" s="12"/>
      <c r="B46" s="7">
        <v>30</v>
      </c>
      <c r="C46" s="32"/>
      <c r="D46" s="33"/>
      <c r="E46" s="34" t="str">
        <f t="shared" si="1"/>
        <v/>
      </c>
      <c r="F46" s="35" t="str">
        <f t="shared" si="2"/>
        <v/>
      </c>
      <c r="G46" s="64"/>
      <c r="H46" s="64"/>
      <c r="I46" s="64"/>
      <c r="J46" s="64"/>
      <c r="K46" s="43"/>
      <c r="L46" s="44"/>
      <c r="M46" s="60"/>
      <c r="N46" s="61"/>
      <c r="O46" s="43"/>
      <c r="P46" s="44"/>
      <c r="Q46" s="60"/>
      <c r="R46" s="61"/>
      <c r="S46" s="43"/>
      <c r="T46" s="44"/>
      <c r="U46" s="75"/>
      <c r="V46" s="76"/>
      <c r="AC46" s="2" t="s">
        <v>70</v>
      </c>
      <c r="AD46" s="2">
        <v>30</v>
      </c>
    </row>
    <row r="47" spans="1:30" ht="13.25" customHeight="1">
      <c r="A47" s="17"/>
      <c r="B47" s="6">
        <v>31</v>
      </c>
      <c r="C47" s="36"/>
      <c r="D47" s="37"/>
      <c r="E47" s="26" t="str">
        <f t="shared" ref="E47:E56" si="3">PHONETIC(C47)</f>
        <v/>
      </c>
      <c r="F47" s="27" t="str">
        <f t="shared" ref="F47:F56" si="4">PHONETIC(D47)</f>
        <v/>
      </c>
      <c r="G47" s="65"/>
      <c r="H47" s="65"/>
      <c r="I47" s="65"/>
      <c r="J47" s="65"/>
      <c r="K47" s="40"/>
      <c r="L47" s="39"/>
      <c r="M47" s="56"/>
      <c r="N47" s="57"/>
      <c r="O47" s="40"/>
      <c r="P47" s="39"/>
      <c r="Q47" s="56"/>
      <c r="R47" s="57"/>
      <c r="S47" s="40"/>
      <c r="T47" s="39"/>
      <c r="U47" s="71"/>
      <c r="V47" s="72"/>
      <c r="AC47" s="2" t="s">
        <v>71</v>
      </c>
      <c r="AD47" s="2">
        <v>31</v>
      </c>
    </row>
    <row r="48" spans="1:30" ht="13.25" customHeight="1">
      <c r="A48" s="10"/>
      <c r="B48" s="11">
        <v>32</v>
      </c>
      <c r="C48" s="28"/>
      <c r="D48" s="29"/>
      <c r="E48" s="30" t="str">
        <f t="shared" si="3"/>
        <v/>
      </c>
      <c r="F48" s="31" t="str">
        <f t="shared" si="4"/>
        <v/>
      </c>
      <c r="G48" s="63"/>
      <c r="H48" s="62"/>
      <c r="I48" s="63"/>
      <c r="J48" s="63"/>
      <c r="K48" s="38"/>
      <c r="L48" s="42"/>
      <c r="M48" s="58"/>
      <c r="N48" s="59"/>
      <c r="O48" s="38"/>
      <c r="P48" s="42"/>
      <c r="Q48" s="58"/>
      <c r="R48" s="59"/>
      <c r="S48" s="41"/>
      <c r="T48" s="42"/>
      <c r="U48" s="73"/>
      <c r="V48" s="74"/>
      <c r="AC48" s="2" t="s">
        <v>72</v>
      </c>
      <c r="AD48" s="2">
        <v>32</v>
      </c>
    </row>
    <row r="49" spans="1:30" ht="13.25" customHeight="1">
      <c r="A49" s="10"/>
      <c r="B49" s="11">
        <v>33</v>
      </c>
      <c r="C49" s="28"/>
      <c r="D49" s="29"/>
      <c r="E49" s="30" t="str">
        <f t="shared" si="3"/>
        <v/>
      </c>
      <c r="F49" s="31" t="str">
        <f t="shared" si="4"/>
        <v/>
      </c>
      <c r="G49" s="63"/>
      <c r="H49" s="62"/>
      <c r="I49" s="63"/>
      <c r="J49" s="63"/>
      <c r="K49" s="38"/>
      <c r="L49" s="42"/>
      <c r="M49" s="58"/>
      <c r="N49" s="59"/>
      <c r="O49" s="38"/>
      <c r="P49" s="42"/>
      <c r="Q49" s="58"/>
      <c r="R49" s="59"/>
      <c r="S49" s="41"/>
      <c r="T49" s="42"/>
      <c r="U49" s="73"/>
      <c r="V49" s="74"/>
      <c r="AC49" s="2" t="s">
        <v>73</v>
      </c>
      <c r="AD49" s="2">
        <v>33</v>
      </c>
    </row>
    <row r="50" spans="1:30" ht="13.25" customHeight="1">
      <c r="A50" s="10"/>
      <c r="B50" s="11">
        <v>34</v>
      </c>
      <c r="C50" s="28"/>
      <c r="D50" s="29"/>
      <c r="E50" s="30" t="str">
        <f t="shared" si="3"/>
        <v/>
      </c>
      <c r="F50" s="31" t="str">
        <f t="shared" si="4"/>
        <v/>
      </c>
      <c r="G50" s="63"/>
      <c r="H50" s="62"/>
      <c r="I50" s="63"/>
      <c r="J50" s="63"/>
      <c r="K50" s="38"/>
      <c r="L50" s="42"/>
      <c r="M50" s="58"/>
      <c r="N50" s="59"/>
      <c r="O50" s="38"/>
      <c r="P50" s="42"/>
      <c r="Q50" s="58"/>
      <c r="R50" s="59"/>
      <c r="S50" s="41"/>
      <c r="T50" s="42"/>
      <c r="U50" s="73"/>
      <c r="V50" s="74"/>
      <c r="AC50" s="2" t="s">
        <v>74</v>
      </c>
      <c r="AD50" s="2">
        <v>34</v>
      </c>
    </row>
    <row r="51" spans="1:30" ht="13.25" customHeight="1">
      <c r="A51" s="10"/>
      <c r="B51" s="11">
        <v>35</v>
      </c>
      <c r="C51" s="28"/>
      <c r="D51" s="29"/>
      <c r="E51" s="30" t="str">
        <f t="shared" si="3"/>
        <v/>
      </c>
      <c r="F51" s="31" t="str">
        <f t="shared" si="4"/>
        <v/>
      </c>
      <c r="G51" s="63"/>
      <c r="H51" s="62"/>
      <c r="I51" s="63"/>
      <c r="J51" s="63"/>
      <c r="K51" s="38"/>
      <c r="L51" s="42"/>
      <c r="M51" s="58"/>
      <c r="N51" s="59"/>
      <c r="O51" s="38"/>
      <c r="P51" s="42"/>
      <c r="Q51" s="58"/>
      <c r="R51" s="59"/>
      <c r="S51" s="41"/>
      <c r="T51" s="42"/>
      <c r="U51" s="73"/>
      <c r="V51" s="74"/>
      <c r="AC51" s="2" t="s">
        <v>75</v>
      </c>
      <c r="AD51" s="2">
        <v>35</v>
      </c>
    </row>
    <row r="52" spans="1:30" ht="13.25" customHeight="1">
      <c r="A52" s="10"/>
      <c r="B52" s="11">
        <v>36</v>
      </c>
      <c r="C52" s="28"/>
      <c r="D52" s="29"/>
      <c r="E52" s="30" t="str">
        <f t="shared" si="3"/>
        <v/>
      </c>
      <c r="F52" s="31" t="str">
        <f t="shared" si="4"/>
        <v/>
      </c>
      <c r="G52" s="63"/>
      <c r="H52" s="62"/>
      <c r="I52" s="63"/>
      <c r="J52" s="63"/>
      <c r="K52" s="38"/>
      <c r="L52" s="42"/>
      <c r="M52" s="58"/>
      <c r="N52" s="59"/>
      <c r="O52" s="38"/>
      <c r="P52" s="42"/>
      <c r="Q52" s="58"/>
      <c r="R52" s="59"/>
      <c r="S52" s="41"/>
      <c r="T52" s="42"/>
      <c r="U52" s="73"/>
      <c r="V52" s="74"/>
      <c r="AC52" s="2" t="s">
        <v>76</v>
      </c>
      <c r="AD52" s="2">
        <v>36</v>
      </c>
    </row>
    <row r="53" spans="1:30" ht="13.25" customHeight="1">
      <c r="A53" s="10"/>
      <c r="B53" s="11">
        <v>37</v>
      </c>
      <c r="C53" s="28"/>
      <c r="D53" s="29"/>
      <c r="E53" s="30" t="str">
        <f t="shared" si="3"/>
        <v/>
      </c>
      <c r="F53" s="31" t="str">
        <f t="shared" si="4"/>
        <v/>
      </c>
      <c r="G53" s="63"/>
      <c r="H53" s="62"/>
      <c r="I53" s="63"/>
      <c r="J53" s="63"/>
      <c r="K53" s="38"/>
      <c r="L53" s="42"/>
      <c r="M53" s="58"/>
      <c r="N53" s="59"/>
      <c r="O53" s="38"/>
      <c r="P53" s="42"/>
      <c r="Q53" s="58"/>
      <c r="R53" s="59"/>
      <c r="S53" s="41"/>
      <c r="T53" s="42"/>
      <c r="U53" s="73"/>
      <c r="V53" s="74"/>
      <c r="AC53" s="2" t="s">
        <v>77</v>
      </c>
      <c r="AD53" s="2">
        <v>37</v>
      </c>
    </row>
    <row r="54" spans="1:30" ht="13.25" customHeight="1">
      <c r="A54" s="10"/>
      <c r="B54" s="11">
        <v>38</v>
      </c>
      <c r="C54" s="28"/>
      <c r="D54" s="29"/>
      <c r="E54" s="30" t="str">
        <f t="shared" si="3"/>
        <v/>
      </c>
      <c r="F54" s="31" t="str">
        <f t="shared" si="4"/>
        <v/>
      </c>
      <c r="G54" s="63"/>
      <c r="H54" s="62"/>
      <c r="I54" s="63"/>
      <c r="J54" s="63"/>
      <c r="K54" s="38"/>
      <c r="L54" s="42"/>
      <c r="M54" s="58"/>
      <c r="N54" s="59"/>
      <c r="O54" s="38"/>
      <c r="P54" s="42"/>
      <c r="Q54" s="58"/>
      <c r="R54" s="59"/>
      <c r="S54" s="41"/>
      <c r="T54" s="42"/>
      <c r="U54" s="73"/>
      <c r="V54" s="74"/>
      <c r="AC54" s="2" t="s">
        <v>78</v>
      </c>
      <c r="AD54" s="2">
        <v>38</v>
      </c>
    </row>
    <row r="55" spans="1:30" ht="13.25" customHeight="1">
      <c r="A55" s="10"/>
      <c r="B55" s="11">
        <v>39</v>
      </c>
      <c r="C55" s="28"/>
      <c r="D55" s="29"/>
      <c r="E55" s="30" t="str">
        <f t="shared" si="3"/>
        <v/>
      </c>
      <c r="F55" s="31" t="str">
        <f t="shared" si="4"/>
        <v/>
      </c>
      <c r="G55" s="63"/>
      <c r="H55" s="62"/>
      <c r="I55" s="63"/>
      <c r="J55" s="63"/>
      <c r="K55" s="38"/>
      <c r="L55" s="42"/>
      <c r="M55" s="58"/>
      <c r="N55" s="59"/>
      <c r="O55" s="38"/>
      <c r="P55" s="42"/>
      <c r="Q55" s="58"/>
      <c r="R55" s="59"/>
      <c r="S55" s="41"/>
      <c r="T55" s="42"/>
      <c r="U55" s="73"/>
      <c r="V55" s="74"/>
      <c r="AC55" s="2" t="s">
        <v>79</v>
      </c>
      <c r="AD55" s="2">
        <v>39</v>
      </c>
    </row>
    <row r="56" spans="1:30" ht="13.25" customHeight="1" thickBot="1">
      <c r="A56" s="12"/>
      <c r="B56" s="7">
        <v>40</v>
      </c>
      <c r="C56" s="32"/>
      <c r="D56" s="33"/>
      <c r="E56" s="34" t="str">
        <f t="shared" si="3"/>
        <v/>
      </c>
      <c r="F56" s="35" t="str">
        <f t="shared" si="4"/>
        <v/>
      </c>
      <c r="G56" s="64"/>
      <c r="H56" s="64"/>
      <c r="I56" s="64"/>
      <c r="J56" s="64"/>
      <c r="K56" s="43"/>
      <c r="L56" s="44"/>
      <c r="M56" s="60"/>
      <c r="N56" s="61"/>
      <c r="O56" s="43"/>
      <c r="P56" s="44"/>
      <c r="Q56" s="60"/>
      <c r="R56" s="61"/>
      <c r="S56" s="43"/>
      <c r="T56" s="44"/>
      <c r="U56" s="75"/>
      <c r="V56" s="76"/>
      <c r="AC56" s="2" t="s">
        <v>80</v>
      </c>
      <c r="AD56" s="2">
        <v>40</v>
      </c>
    </row>
    <row r="57" spans="1:30" ht="13.25" customHeight="1">
      <c r="A57" s="17"/>
      <c r="B57" s="6">
        <v>41</v>
      </c>
      <c r="C57" s="36"/>
      <c r="D57" s="37"/>
      <c r="E57" s="26" t="str">
        <f t="shared" ref="E57:E66" si="5">PHONETIC(C57)</f>
        <v/>
      </c>
      <c r="F57" s="27" t="str">
        <f t="shared" ref="F57:F66" si="6">PHONETIC(D57)</f>
        <v/>
      </c>
      <c r="G57" s="65"/>
      <c r="H57" s="65"/>
      <c r="I57" s="65"/>
      <c r="J57" s="65"/>
      <c r="K57" s="40"/>
      <c r="L57" s="39"/>
      <c r="M57" s="56"/>
      <c r="N57" s="57"/>
      <c r="O57" s="40"/>
      <c r="P57" s="39"/>
      <c r="Q57" s="56"/>
      <c r="R57" s="57"/>
      <c r="S57" s="40"/>
      <c r="T57" s="39"/>
      <c r="U57" s="71"/>
      <c r="V57" s="72"/>
      <c r="AC57" s="2" t="s">
        <v>81</v>
      </c>
      <c r="AD57" s="2">
        <v>41</v>
      </c>
    </row>
    <row r="58" spans="1:30" ht="13.25" customHeight="1">
      <c r="A58" s="10"/>
      <c r="B58" s="11">
        <v>42</v>
      </c>
      <c r="C58" s="28"/>
      <c r="D58" s="29"/>
      <c r="E58" s="30" t="str">
        <f t="shared" si="5"/>
        <v/>
      </c>
      <c r="F58" s="31" t="str">
        <f t="shared" si="6"/>
        <v/>
      </c>
      <c r="G58" s="63"/>
      <c r="H58" s="62"/>
      <c r="I58" s="63"/>
      <c r="J58" s="63"/>
      <c r="K58" s="38"/>
      <c r="L58" s="42"/>
      <c r="M58" s="58"/>
      <c r="N58" s="59"/>
      <c r="O58" s="38"/>
      <c r="P58" s="42"/>
      <c r="Q58" s="58"/>
      <c r="R58" s="59"/>
      <c r="S58" s="41"/>
      <c r="T58" s="42"/>
      <c r="U58" s="73"/>
      <c r="V58" s="74"/>
      <c r="AC58" s="2" t="s">
        <v>82</v>
      </c>
      <c r="AD58" s="2">
        <v>42</v>
      </c>
    </row>
    <row r="59" spans="1:30" ht="13.25" customHeight="1">
      <c r="A59" s="10"/>
      <c r="B59" s="11">
        <v>43</v>
      </c>
      <c r="C59" s="28"/>
      <c r="D59" s="29"/>
      <c r="E59" s="30" t="str">
        <f t="shared" si="5"/>
        <v/>
      </c>
      <c r="F59" s="31" t="str">
        <f t="shared" si="6"/>
        <v/>
      </c>
      <c r="G59" s="63"/>
      <c r="H59" s="62"/>
      <c r="I59" s="63"/>
      <c r="J59" s="63"/>
      <c r="K59" s="38"/>
      <c r="L59" s="42"/>
      <c r="M59" s="58"/>
      <c r="N59" s="59"/>
      <c r="O59" s="38"/>
      <c r="P59" s="42"/>
      <c r="Q59" s="58"/>
      <c r="R59" s="59"/>
      <c r="S59" s="41"/>
      <c r="T59" s="42"/>
      <c r="U59" s="73"/>
      <c r="V59" s="74"/>
      <c r="AC59" s="2" t="s">
        <v>83</v>
      </c>
      <c r="AD59" s="2">
        <v>43</v>
      </c>
    </row>
    <row r="60" spans="1:30" ht="13.25" customHeight="1">
      <c r="A60" s="10"/>
      <c r="B60" s="11">
        <v>44</v>
      </c>
      <c r="C60" s="28"/>
      <c r="D60" s="29"/>
      <c r="E60" s="30" t="str">
        <f t="shared" si="5"/>
        <v/>
      </c>
      <c r="F60" s="31" t="str">
        <f t="shared" si="6"/>
        <v/>
      </c>
      <c r="G60" s="63"/>
      <c r="H60" s="62"/>
      <c r="I60" s="63"/>
      <c r="J60" s="63"/>
      <c r="K60" s="38"/>
      <c r="L60" s="42"/>
      <c r="M60" s="58"/>
      <c r="N60" s="59"/>
      <c r="O60" s="38"/>
      <c r="P60" s="42"/>
      <c r="Q60" s="58"/>
      <c r="R60" s="59"/>
      <c r="S60" s="41"/>
      <c r="T60" s="42"/>
      <c r="U60" s="73"/>
      <c r="V60" s="74"/>
      <c r="AC60" s="2" t="s">
        <v>84</v>
      </c>
      <c r="AD60" s="2">
        <v>44</v>
      </c>
    </row>
    <row r="61" spans="1:30" ht="13.25" customHeight="1">
      <c r="A61" s="10"/>
      <c r="B61" s="11">
        <v>45</v>
      </c>
      <c r="C61" s="28"/>
      <c r="D61" s="29"/>
      <c r="E61" s="30" t="str">
        <f t="shared" si="5"/>
        <v/>
      </c>
      <c r="F61" s="31" t="str">
        <f t="shared" si="6"/>
        <v/>
      </c>
      <c r="G61" s="63"/>
      <c r="H61" s="62"/>
      <c r="I61" s="63"/>
      <c r="J61" s="63"/>
      <c r="K61" s="38"/>
      <c r="L61" s="42"/>
      <c r="M61" s="58"/>
      <c r="N61" s="59"/>
      <c r="O61" s="38"/>
      <c r="P61" s="42"/>
      <c r="Q61" s="58"/>
      <c r="R61" s="59"/>
      <c r="S61" s="41"/>
      <c r="T61" s="42"/>
      <c r="U61" s="73"/>
      <c r="V61" s="74"/>
      <c r="AC61" s="2" t="s">
        <v>85</v>
      </c>
      <c r="AD61" s="2">
        <v>45</v>
      </c>
    </row>
    <row r="62" spans="1:30" ht="13.25" customHeight="1">
      <c r="A62" s="10"/>
      <c r="B62" s="11">
        <v>46</v>
      </c>
      <c r="C62" s="28"/>
      <c r="D62" s="29"/>
      <c r="E62" s="30" t="str">
        <f t="shared" si="5"/>
        <v/>
      </c>
      <c r="F62" s="31" t="str">
        <f t="shared" si="6"/>
        <v/>
      </c>
      <c r="G62" s="63"/>
      <c r="H62" s="62"/>
      <c r="I62" s="63"/>
      <c r="J62" s="63"/>
      <c r="K62" s="38"/>
      <c r="L62" s="42"/>
      <c r="M62" s="58"/>
      <c r="N62" s="59"/>
      <c r="O62" s="38"/>
      <c r="P62" s="42"/>
      <c r="Q62" s="58"/>
      <c r="R62" s="59"/>
      <c r="S62" s="41"/>
      <c r="T62" s="42"/>
      <c r="U62" s="73"/>
      <c r="V62" s="74"/>
      <c r="AC62" s="2" t="s">
        <v>86</v>
      </c>
      <c r="AD62" s="2">
        <v>46</v>
      </c>
    </row>
    <row r="63" spans="1:30" ht="13.25" customHeight="1">
      <c r="A63" s="10"/>
      <c r="B63" s="11">
        <v>47</v>
      </c>
      <c r="C63" s="28"/>
      <c r="D63" s="29"/>
      <c r="E63" s="30" t="str">
        <f t="shared" si="5"/>
        <v/>
      </c>
      <c r="F63" s="31" t="str">
        <f t="shared" si="6"/>
        <v/>
      </c>
      <c r="G63" s="63"/>
      <c r="H63" s="62"/>
      <c r="I63" s="63"/>
      <c r="J63" s="63"/>
      <c r="K63" s="38"/>
      <c r="L63" s="42"/>
      <c r="M63" s="58"/>
      <c r="N63" s="59"/>
      <c r="O63" s="38"/>
      <c r="P63" s="42"/>
      <c r="Q63" s="58"/>
      <c r="R63" s="59"/>
      <c r="S63" s="41"/>
      <c r="T63" s="42"/>
      <c r="U63" s="73"/>
      <c r="V63" s="74"/>
      <c r="AC63" s="2" t="s">
        <v>87</v>
      </c>
      <c r="AD63" s="2">
        <v>47</v>
      </c>
    </row>
    <row r="64" spans="1:30" ht="13.25" customHeight="1">
      <c r="A64" s="10"/>
      <c r="B64" s="11">
        <v>48</v>
      </c>
      <c r="C64" s="28"/>
      <c r="D64" s="29"/>
      <c r="E64" s="30" t="str">
        <f t="shared" si="5"/>
        <v/>
      </c>
      <c r="F64" s="31" t="str">
        <f t="shared" si="6"/>
        <v/>
      </c>
      <c r="G64" s="63"/>
      <c r="H64" s="62"/>
      <c r="I64" s="63"/>
      <c r="J64" s="63"/>
      <c r="K64" s="38"/>
      <c r="L64" s="42"/>
      <c r="M64" s="58"/>
      <c r="N64" s="59"/>
      <c r="O64" s="38"/>
      <c r="P64" s="42"/>
      <c r="Q64" s="58"/>
      <c r="R64" s="59"/>
      <c r="S64" s="41"/>
      <c r="T64" s="42"/>
      <c r="U64" s="73"/>
      <c r="V64" s="74"/>
      <c r="AC64" s="2" t="s">
        <v>88</v>
      </c>
      <c r="AD64" s="2">
        <v>99</v>
      </c>
    </row>
    <row r="65" spans="1:22" ht="13.25" customHeight="1">
      <c r="A65" s="10"/>
      <c r="B65" s="11">
        <v>49</v>
      </c>
      <c r="C65" s="28"/>
      <c r="D65" s="29"/>
      <c r="E65" s="30" t="str">
        <f t="shared" si="5"/>
        <v/>
      </c>
      <c r="F65" s="31" t="str">
        <f t="shared" si="6"/>
        <v/>
      </c>
      <c r="G65" s="63"/>
      <c r="H65" s="62"/>
      <c r="I65" s="63"/>
      <c r="J65" s="63"/>
      <c r="K65" s="38"/>
      <c r="L65" s="42"/>
      <c r="M65" s="58"/>
      <c r="N65" s="59"/>
      <c r="O65" s="38"/>
      <c r="P65" s="42"/>
      <c r="Q65" s="58"/>
      <c r="R65" s="59"/>
      <c r="S65" s="41"/>
      <c r="T65" s="42"/>
      <c r="U65" s="73"/>
      <c r="V65" s="74"/>
    </row>
    <row r="66" spans="1:22" ht="13.25" customHeight="1" thickBot="1">
      <c r="A66" s="12"/>
      <c r="B66" s="7">
        <v>50</v>
      </c>
      <c r="C66" s="32"/>
      <c r="D66" s="33"/>
      <c r="E66" s="34" t="str">
        <f t="shared" si="5"/>
        <v/>
      </c>
      <c r="F66" s="35" t="str">
        <f t="shared" si="6"/>
        <v/>
      </c>
      <c r="G66" s="64"/>
      <c r="H66" s="64"/>
      <c r="I66" s="64"/>
      <c r="J66" s="64"/>
      <c r="K66" s="43"/>
      <c r="L66" s="44"/>
      <c r="M66" s="60"/>
      <c r="N66" s="61"/>
      <c r="O66" s="43"/>
      <c r="P66" s="44"/>
      <c r="Q66" s="60"/>
      <c r="R66" s="61"/>
      <c r="S66" s="43"/>
      <c r="T66" s="44"/>
      <c r="U66" s="75"/>
      <c r="V66" s="76"/>
    </row>
    <row r="67" spans="1:22" ht="23.25" customHeight="1">
      <c r="B67" s="13"/>
    </row>
    <row r="68" spans="1:22" ht="23.25" customHeight="1"/>
    <row r="69" spans="1:22" ht="23.25" customHeight="1"/>
    <row r="70" spans="1:22" ht="23.25" customHeight="1"/>
    <row r="71" spans="1:22" ht="23.25" customHeight="1"/>
    <row r="72" spans="1:22" ht="23.25" customHeight="1"/>
    <row r="73" spans="1:22" ht="23.25" customHeight="1"/>
    <row r="74" spans="1:22" ht="23.25" customHeight="1"/>
    <row r="75" spans="1:22" ht="23.25" customHeight="1"/>
    <row r="76" spans="1:22" ht="23.25" customHeight="1"/>
    <row r="77" spans="1:22" ht="23.25" customHeight="1"/>
    <row r="78" spans="1:22" ht="23.25" customHeight="1"/>
    <row r="79" spans="1:22" ht="23.25" customHeight="1"/>
    <row r="80" spans="1:22" ht="12.75" customHeight="1"/>
    <row r="81" ht="20.25" customHeight="1"/>
    <row r="82" ht="20.25" customHeight="1"/>
    <row r="83" ht="23.25" customHeight="1"/>
    <row r="84" ht="23.25" customHeight="1"/>
    <row r="85" ht="23.25" customHeight="1"/>
    <row r="86" ht="23.25" customHeight="1"/>
    <row r="87" ht="23.25" customHeight="1"/>
    <row r="88" ht="23.25" customHeight="1"/>
    <row r="89" ht="23.25" customHeight="1"/>
    <row r="90" ht="23.25" customHeight="1"/>
    <row r="91" ht="23.25" customHeight="1"/>
    <row r="92" ht="23.25" customHeight="1"/>
    <row r="93" ht="23.25" customHeight="1"/>
    <row r="94" ht="23.25" customHeight="1"/>
    <row r="95" ht="23.25" customHeight="1"/>
    <row r="96" ht="23.25" customHeight="1"/>
    <row r="97" ht="23.25" customHeight="1"/>
    <row r="98" ht="23.25" customHeight="1"/>
    <row r="99" ht="23.25" customHeight="1"/>
    <row r="100" ht="23.25" customHeight="1"/>
    <row r="101" ht="23.25" customHeight="1"/>
    <row r="102" ht="23.25" customHeight="1"/>
    <row r="103" ht="23.25" customHeight="1"/>
    <row r="104" ht="12.75" customHeight="1"/>
    <row r="105" ht="20.25" customHeight="1"/>
    <row r="106" ht="20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</sheetData>
  <sheetProtection selectLockedCells="1"/>
  <dataConsolidate/>
  <mergeCells count="43">
    <mergeCell ref="W1:W12"/>
    <mergeCell ref="A1:C1"/>
    <mergeCell ref="G3:N3"/>
    <mergeCell ref="G4:N4"/>
    <mergeCell ref="O3:R3"/>
    <mergeCell ref="O4:R4"/>
    <mergeCell ref="O7:P7"/>
    <mergeCell ref="O9:P9"/>
    <mergeCell ref="O8:P8"/>
    <mergeCell ref="L9:N9"/>
    <mergeCell ref="L8:N8"/>
    <mergeCell ref="S3:V3"/>
    <mergeCell ref="S4:V4"/>
    <mergeCell ref="A3:B4"/>
    <mergeCell ref="C3:D3"/>
    <mergeCell ref="S15:S16"/>
    <mergeCell ref="K14:V14"/>
    <mergeCell ref="K15:K16"/>
    <mergeCell ref="L15:N15"/>
    <mergeCell ref="O15:O16"/>
    <mergeCell ref="U15:V15"/>
    <mergeCell ref="P15:R15"/>
    <mergeCell ref="C14:D14"/>
    <mergeCell ref="A15:A16"/>
    <mergeCell ref="B15:B16"/>
    <mergeCell ref="C15:C16"/>
    <mergeCell ref="D15:D16"/>
    <mergeCell ref="H14:J15"/>
    <mergeCell ref="C4:D4"/>
    <mergeCell ref="E3:F3"/>
    <mergeCell ref="E4:F4"/>
    <mergeCell ref="E14:E16"/>
    <mergeCell ref="F14:F16"/>
    <mergeCell ref="G14:G16"/>
    <mergeCell ref="J9:K9"/>
    <mergeCell ref="J8:K8"/>
    <mergeCell ref="B11:U12"/>
    <mergeCell ref="J6:K6"/>
    <mergeCell ref="J7:K7"/>
    <mergeCell ref="L6:N6"/>
    <mergeCell ref="L7:N7"/>
    <mergeCell ref="O6:P6"/>
    <mergeCell ref="A14:B14"/>
  </mergeCells>
  <phoneticPr fontId="3"/>
  <conditionalFormatting sqref="K17:K21 O17:O21">
    <cfRule type="expression" dxfId="30" priority="251">
      <formula>AND(EXACT(LEFT($K17,4),"一50_"),$Z5&lt;50)</formula>
    </cfRule>
    <cfRule type="expression" dxfId="29" priority="252">
      <formula>AND(EXACT(LEFT($K17,4),"一40_"),$Z5&gt;=50)</formula>
    </cfRule>
    <cfRule type="expression" dxfId="28" priority="253">
      <formula>AND(EXACT(LEFT($K17,4),"一40_"),$Z5&lt;40)</formula>
    </cfRule>
  </conditionalFormatting>
  <conditionalFormatting sqref="K22:K26 O22:O26">
    <cfRule type="expression" dxfId="27" priority="239">
      <formula>AND(EXACT(LEFT($K22,4),"一50_"),$AA5&lt;50)</formula>
    </cfRule>
    <cfRule type="expression" dxfId="26" priority="240">
      <formula>AND(EXACT(LEFT($K22,4),"一40_"),$AA5&gt;=50)</formula>
    </cfRule>
    <cfRule type="expression" dxfId="25" priority="241">
      <formula>AND(EXACT(LEFT($K22,4),"一40_"),$AA5&lt;40)</formula>
    </cfRule>
  </conditionalFormatting>
  <conditionalFormatting sqref="K27:K31 O27:O31">
    <cfRule type="expression" dxfId="24" priority="227">
      <formula>AND(EXACT(LEFT($K27,4),"一50_"),$AB5&lt;50)</formula>
    </cfRule>
    <cfRule type="expression" dxfId="23" priority="228">
      <formula>AND(EXACT(LEFT($K27,4),"一40_"),$AB5&gt;=50)</formula>
    </cfRule>
    <cfRule type="expression" dxfId="22" priority="229">
      <formula>AND(EXACT(LEFT($K27,4),"一40_"),$AB5&lt;40)</formula>
    </cfRule>
  </conditionalFormatting>
  <conditionalFormatting sqref="K32:K34 O32:O34 K36 O36">
    <cfRule type="expression" dxfId="21" priority="225">
      <formula>AND(EXACT(LEFT($K32,4),"一40_"),$AC5&lt;40)</formula>
    </cfRule>
  </conditionalFormatting>
  <conditionalFormatting sqref="K32:K36 O32:O36">
    <cfRule type="expression" dxfId="20" priority="223">
      <formula>AND(EXACT(LEFT($K32,4),"一50_"),$AC5&lt;50)</formula>
    </cfRule>
    <cfRule type="expression" dxfId="19" priority="224">
      <formula>AND(EXACT(LEFT($K32,4),"一40_"),$AC5&gt;=50)</formula>
    </cfRule>
  </conditionalFormatting>
  <conditionalFormatting sqref="K35 O35">
    <cfRule type="expression" dxfId="18" priority="342">
      <formula>AND(EXACT(LEFT($K35,4),"一50_"),$AC8&lt;50)</formula>
    </cfRule>
  </conditionalFormatting>
  <conditionalFormatting sqref="K37:K41 O37:O41">
    <cfRule type="expression" dxfId="17" priority="211">
      <formula>AND(EXACT(LEFT($K37,4),"一50_"),$AD5&lt;50)</formula>
    </cfRule>
    <cfRule type="expression" dxfId="16" priority="212">
      <formula>AND(EXACT(LEFT($K37,4),"一40_"),$AD5&gt;=50)</formula>
    </cfRule>
    <cfRule type="expression" dxfId="15" priority="213">
      <formula>AND(EXACT(LEFT($K37,4),"一40_"),$AD5&lt;40)</formula>
    </cfRule>
  </conditionalFormatting>
  <conditionalFormatting sqref="K42:K46 O42:O46">
    <cfRule type="expression" dxfId="14" priority="199">
      <formula>AND(EXACT(LEFT($K42,4),"一50_"),$AE5&lt;50)</formula>
    </cfRule>
    <cfRule type="expression" dxfId="13" priority="200">
      <formula>AND(EXACT(LEFT($K42,4),"一40_"),$AE5&gt;=50)</formula>
    </cfRule>
    <cfRule type="expression" dxfId="12" priority="201">
      <formula>AND(EXACT(LEFT($K42,4),"一40_"),$AE5&lt;40)</formula>
    </cfRule>
  </conditionalFormatting>
  <conditionalFormatting sqref="K47:K51 O47:O51">
    <cfRule type="expression" dxfId="11" priority="187">
      <formula>AND(EXACT(LEFT($K47,4),"一50_"),$AF5&lt;50)</formula>
    </cfRule>
    <cfRule type="expression" dxfId="10" priority="188">
      <formula>AND(EXACT(LEFT($K47,4),"一40_"),$AF5&gt;=50)</formula>
    </cfRule>
    <cfRule type="expression" dxfId="9" priority="189">
      <formula>AND(EXACT(LEFT($K47,4),"一40_"),$AF5&lt;40)</formula>
    </cfRule>
  </conditionalFormatting>
  <conditionalFormatting sqref="K52:K56 O52:O56">
    <cfRule type="expression" dxfId="8" priority="175">
      <formula>AND(EXACT(LEFT($K52,4),"一50_"),$AG5&lt;50)</formula>
    </cfRule>
    <cfRule type="expression" dxfId="7" priority="176">
      <formula>AND(EXACT(LEFT($K52,4),"一40_"),$AG5&gt;=50)</formula>
    </cfRule>
    <cfRule type="expression" dxfId="6" priority="177">
      <formula>AND(EXACT(LEFT($K52,4),"一40_"),$AG5&lt;40)</formula>
    </cfRule>
  </conditionalFormatting>
  <conditionalFormatting sqref="K57:K61 O57:O61">
    <cfRule type="expression" dxfId="5" priority="163">
      <formula>AND(EXACT(LEFT($K57,4),"一50_"),$AH5&lt;50)</formula>
    </cfRule>
    <cfRule type="expression" dxfId="4" priority="164">
      <formula>AND(EXACT(LEFT($K57,4),"一40_"),$AH5&gt;=50)</formula>
    </cfRule>
    <cfRule type="expression" dxfId="3" priority="165">
      <formula>AND(EXACT(LEFT($K57,4),"一40_"),$AH5&lt;40)</formula>
    </cfRule>
  </conditionalFormatting>
  <conditionalFormatting sqref="K62:K66 O62:O66">
    <cfRule type="expression" dxfId="2" priority="151">
      <formula>AND(EXACT(LEFT($K62,4),"一50_"),$AI5&lt;50)</formula>
    </cfRule>
    <cfRule type="expression" dxfId="1" priority="152">
      <formula>AND(EXACT(LEFT($K62,4),"一40_"),$AI5&gt;=50)</formula>
    </cfRule>
    <cfRule type="expression" dxfId="0" priority="153">
      <formula>AND(EXACT(LEFT($K62,4),"一40_"),$AI5&lt;40)</formula>
    </cfRule>
  </conditionalFormatting>
  <dataValidations count="4">
    <dataValidation type="list" allowBlank="1" showInputMessage="1" showErrorMessage="1" sqref="T17:T66" xr:uid="{9E114D42-F1A0-41DA-8B7F-C0C3E820204B}">
      <formula1>$AA$17:$AA$22</formula1>
    </dataValidation>
    <dataValidation type="list" allowBlank="1" showInputMessage="1" showErrorMessage="1" sqref="U17:U66" xr:uid="{AEE733ED-4AB2-4638-B057-A52B9A1ADBAE}">
      <formula1>$AC$17:$AC$64</formula1>
    </dataValidation>
    <dataValidation type="list" allowBlank="1" showInputMessage="1" showErrorMessage="1" sqref="G17:G66" xr:uid="{01C79CC8-5EE4-452B-86A0-A5BD517BA036}">
      <formula1>$AB$17:$AB$19</formula1>
    </dataValidation>
    <dataValidation type="list" allowBlank="1" showInputMessage="1" showErrorMessage="1" sqref="O17:O66 K17:K66" xr:uid="{00000000-0002-0000-0000-000000000000}">
      <formula1>$Y$17:$Y$27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scale="95" orientation="landscape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9B058-BBCA-4BE6-B076-0814BA06ED8A}">
  <sheetPr>
    <tabColor rgb="FFFF0000"/>
  </sheetPr>
  <dimension ref="A1:AD126"/>
  <sheetViews>
    <sheetView view="pageBreakPreview" zoomScale="120" zoomScaleNormal="100" zoomScaleSheetLayoutView="120" workbookViewId="0">
      <selection sqref="A1:C1"/>
    </sheetView>
  </sheetViews>
  <sheetFormatPr defaultColWidth="9" defaultRowHeight="12"/>
  <cols>
    <col min="1" max="1" width="6.265625" style="2" customWidth="1"/>
    <col min="2" max="2" width="4.265625" style="2" customWidth="1"/>
    <col min="3" max="6" width="10.1328125" style="2" customWidth="1"/>
    <col min="7" max="7" width="6" style="2" customWidth="1"/>
    <col min="8" max="8" width="5.3984375" style="2" customWidth="1"/>
    <col min="9" max="10" width="4" style="2" customWidth="1"/>
    <col min="11" max="11" width="9.73046875" style="2" customWidth="1"/>
    <col min="12" max="14" width="4.1328125" style="2" customWidth="1"/>
    <col min="15" max="15" width="9.73046875" style="2" customWidth="1"/>
    <col min="16" max="18" width="4.1328125" style="2" customWidth="1"/>
    <col min="19" max="19" width="16.73046875" style="2" customWidth="1"/>
    <col min="20" max="20" width="4.1328125" style="2" customWidth="1"/>
    <col min="21" max="21" width="5.59765625" style="2" customWidth="1"/>
    <col min="22" max="22" width="8.06640625" style="2" customWidth="1"/>
    <col min="23" max="25" width="9" style="2" customWidth="1"/>
    <col min="26" max="26" width="9.46484375" style="2" bestFit="1" customWidth="1"/>
    <col min="27" max="16384" width="9" style="2"/>
  </cols>
  <sheetData>
    <row r="1" spans="1:26" ht="23.25" customHeight="1">
      <c r="A1" s="134">
        <f>男子!A1</f>
        <v>31</v>
      </c>
      <c r="B1" s="134"/>
      <c r="C1" s="134"/>
      <c r="D1" s="1" t="s">
        <v>10</v>
      </c>
      <c r="O1" s="1"/>
      <c r="P1" s="1"/>
      <c r="Q1" s="1"/>
      <c r="R1" s="3" t="s">
        <v>0</v>
      </c>
      <c r="S1" s="22" t="s">
        <v>91</v>
      </c>
      <c r="T1" s="1" t="s">
        <v>1</v>
      </c>
      <c r="U1" s="4"/>
      <c r="W1" s="133" t="s">
        <v>89</v>
      </c>
    </row>
    <row r="2" spans="1:26" ht="11.25" customHeight="1">
      <c r="A2" s="5"/>
      <c r="B2" s="5"/>
      <c r="C2" s="5"/>
      <c r="D2" s="1"/>
      <c r="O2" s="1"/>
      <c r="P2" s="1"/>
      <c r="Q2" s="1"/>
      <c r="R2" s="1"/>
      <c r="W2" s="133"/>
    </row>
    <row r="3" spans="1:26" ht="20.75" customHeight="1">
      <c r="A3" s="138" t="s">
        <v>21</v>
      </c>
      <c r="B3" s="139"/>
      <c r="C3" s="140" t="str">
        <f>IF(男子!C3="","",男子!C3)</f>
        <v/>
      </c>
      <c r="D3" s="140"/>
      <c r="E3" s="93" t="s">
        <v>11</v>
      </c>
      <c r="F3" s="93"/>
      <c r="G3" s="93" t="s">
        <v>29</v>
      </c>
      <c r="H3" s="93"/>
      <c r="I3" s="93"/>
      <c r="J3" s="93"/>
      <c r="K3" s="93"/>
      <c r="L3" s="93"/>
      <c r="M3" s="93"/>
      <c r="N3" s="93"/>
      <c r="O3" s="93" t="s">
        <v>12</v>
      </c>
      <c r="P3" s="93"/>
      <c r="Q3" s="93"/>
      <c r="R3" s="93"/>
      <c r="S3" s="93" t="s">
        <v>13</v>
      </c>
      <c r="T3" s="93"/>
      <c r="U3" s="93"/>
      <c r="V3" s="93"/>
      <c r="W3" s="133"/>
      <c r="Z3" s="2" t="s">
        <v>36</v>
      </c>
    </row>
    <row r="4" spans="1:26" ht="20.75" customHeight="1">
      <c r="A4" s="139"/>
      <c r="B4" s="139"/>
      <c r="C4" s="92" t="str">
        <f>IF(男子!C4="","",男子!C4)</f>
        <v/>
      </c>
      <c r="D4" s="92"/>
      <c r="E4" s="94" t="str">
        <f>IF(男子!E4="","",男子!E4)</f>
        <v/>
      </c>
      <c r="F4" s="94"/>
      <c r="G4" s="94" t="str">
        <f>IF(男子!G4="","",男子!G4)</f>
        <v/>
      </c>
      <c r="H4" s="94"/>
      <c r="I4" s="94"/>
      <c r="J4" s="94"/>
      <c r="K4" s="94"/>
      <c r="L4" s="94"/>
      <c r="M4" s="94"/>
      <c r="N4" s="94"/>
      <c r="O4" s="94" t="str">
        <f>IF(男子!O4="","",男子!O4)</f>
        <v/>
      </c>
      <c r="P4" s="94"/>
      <c r="Q4" s="94"/>
      <c r="R4" s="94"/>
      <c r="S4" s="94" t="str">
        <f>IF(男子!S4="","",男子!S4)</f>
        <v/>
      </c>
      <c r="T4" s="94"/>
      <c r="U4" s="94"/>
      <c r="V4" s="94"/>
      <c r="W4" s="133"/>
      <c r="Z4" s="67">
        <v>46187</v>
      </c>
    </row>
    <row r="5" spans="1:26" ht="11.25" customHeight="1">
      <c r="A5" s="20"/>
      <c r="B5" s="20"/>
      <c r="C5" s="19"/>
      <c r="D5" s="19"/>
      <c r="E5" s="19"/>
      <c r="F5" s="19"/>
      <c r="G5" s="19"/>
      <c r="H5" s="19"/>
      <c r="I5" s="19"/>
      <c r="J5" s="21"/>
      <c r="K5" s="21"/>
      <c r="L5" s="21"/>
      <c r="M5" s="21"/>
      <c r="N5" s="21"/>
      <c r="O5" s="21"/>
      <c r="P5" s="21"/>
      <c r="Q5" s="19"/>
      <c r="R5" s="19"/>
      <c r="S5" s="21"/>
      <c r="T5" s="19"/>
      <c r="U5" s="18"/>
      <c r="V5" s="18"/>
      <c r="W5" s="133"/>
    </row>
    <row r="6" spans="1:26" ht="13.25" customHeight="1">
      <c r="A6" s="5"/>
      <c r="B6" s="81"/>
      <c r="C6" s="47" t="s">
        <v>16</v>
      </c>
      <c r="D6" s="11" t="s">
        <v>17</v>
      </c>
      <c r="E6" s="11" t="s">
        <v>18</v>
      </c>
      <c r="G6" s="14"/>
      <c r="H6" s="14"/>
      <c r="I6" s="14"/>
      <c r="J6" s="107" t="s">
        <v>19</v>
      </c>
      <c r="K6" s="107"/>
      <c r="L6" s="107" t="s">
        <v>17</v>
      </c>
      <c r="M6" s="107"/>
      <c r="N6" s="107"/>
      <c r="O6" s="107" t="s">
        <v>18</v>
      </c>
      <c r="P6" s="107"/>
      <c r="S6" s="11" t="s">
        <v>20</v>
      </c>
      <c r="W6" s="133"/>
    </row>
    <row r="7" spans="1:26" ht="13.25" customHeight="1">
      <c r="A7" s="5"/>
      <c r="B7" s="82"/>
      <c r="C7" s="48" t="str">
        <f>IF(COUNTA(女_参加C_A,女_参加C_B)=0,"",COUNTA(女_参加C_A,女_参加C_B))</f>
        <v/>
      </c>
      <c r="D7" s="49">
        <v>800</v>
      </c>
      <c r="E7" s="49" t="str">
        <f>IF(OR(C7="",D7=""),"",IFERROR(C7*D7,""))</f>
        <v/>
      </c>
      <c r="G7" s="14"/>
      <c r="H7" s="14"/>
      <c r="I7" s="14"/>
      <c r="J7" s="108" t="str">
        <f>IF(AND(W16="OK",W15="OK"),IF(W20=0,"",W20),"プロ掲載順を入力")</f>
        <v/>
      </c>
      <c r="K7" s="108"/>
      <c r="L7" s="109">
        <v>1600</v>
      </c>
      <c r="M7" s="109"/>
      <c r="N7" s="109"/>
      <c r="O7" s="109" t="str">
        <f>IF(OR(J7="",L7=""),"",IFERROR(J7*L7,""))</f>
        <v/>
      </c>
      <c r="P7" s="109"/>
      <c r="S7" s="50">
        <f>IF(E7="",0,E7)+IF(O7="",0,O7)</f>
        <v>0</v>
      </c>
      <c r="W7" s="133"/>
    </row>
    <row r="8" spans="1:26" ht="13.25" customHeight="1">
      <c r="A8" s="5"/>
      <c r="B8" s="79"/>
      <c r="C8" s="83"/>
      <c r="D8" s="84"/>
      <c r="E8" s="84"/>
      <c r="G8" s="14"/>
      <c r="H8" s="14"/>
      <c r="I8" s="14"/>
      <c r="J8" s="144"/>
      <c r="K8" s="144"/>
      <c r="L8" s="141"/>
      <c r="M8" s="141"/>
      <c r="N8" s="141"/>
      <c r="O8" s="141"/>
      <c r="P8" s="141"/>
      <c r="S8" s="85"/>
      <c r="W8" s="133"/>
    </row>
    <row r="9" spans="1:26" ht="13.25" customHeight="1">
      <c r="A9" s="5"/>
      <c r="B9" s="79"/>
      <c r="C9" s="14"/>
      <c r="D9" s="51"/>
      <c r="E9" s="51"/>
      <c r="G9" s="14"/>
      <c r="H9" s="14"/>
      <c r="I9" s="14"/>
      <c r="J9" s="142"/>
      <c r="K9" s="142"/>
      <c r="L9" s="143"/>
      <c r="M9" s="143"/>
      <c r="N9" s="143"/>
      <c r="O9" s="143"/>
      <c r="P9" s="143"/>
      <c r="S9" s="80"/>
      <c r="W9" s="133"/>
    </row>
    <row r="10" spans="1:26" ht="7.5" customHeight="1">
      <c r="A10" s="5"/>
      <c r="B10" s="79"/>
      <c r="C10" s="14"/>
      <c r="D10" s="51"/>
      <c r="E10" s="51"/>
      <c r="G10" s="14"/>
      <c r="H10" s="14"/>
      <c r="I10" s="14"/>
      <c r="J10" s="14"/>
      <c r="K10" s="14"/>
      <c r="L10" s="51"/>
      <c r="M10" s="51"/>
      <c r="N10" s="51"/>
      <c r="O10" s="51"/>
      <c r="P10" s="51"/>
      <c r="S10" s="80"/>
      <c r="W10" s="133"/>
    </row>
    <row r="11" spans="1:26" ht="48.85" customHeight="1">
      <c r="A11" s="5"/>
      <c r="B11" s="106" t="s">
        <v>123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W11" s="133"/>
    </row>
    <row r="12" spans="1:26" ht="48.85" customHeight="1">
      <c r="A12" s="5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W12" s="133"/>
    </row>
    <row r="13" spans="1:26" ht="7.5" customHeight="1" thickBot="1">
      <c r="A13" s="5"/>
      <c r="B13" s="16"/>
      <c r="C13" s="5"/>
      <c r="D13" s="1"/>
      <c r="P13" s="1"/>
      <c r="Q13" s="1"/>
      <c r="R13" s="1"/>
    </row>
    <row r="14" spans="1:26" ht="15" customHeight="1">
      <c r="A14" s="110" t="s">
        <v>23</v>
      </c>
      <c r="B14" s="111"/>
      <c r="C14" s="112" t="str">
        <f>IF(C4="",IF(C3=""," ",C3),C4)</f>
        <v xml:space="preserve"> </v>
      </c>
      <c r="D14" s="113"/>
      <c r="E14" s="95" t="s">
        <v>5</v>
      </c>
      <c r="F14" s="98" t="s">
        <v>6</v>
      </c>
      <c r="G14" s="101" t="s">
        <v>22</v>
      </c>
      <c r="H14" s="86" t="s">
        <v>28</v>
      </c>
      <c r="I14" s="87"/>
      <c r="J14" s="88"/>
      <c r="K14" s="123" t="s">
        <v>7</v>
      </c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5"/>
    </row>
    <row r="15" spans="1:26" ht="15" customHeight="1">
      <c r="A15" s="114" t="s">
        <v>30</v>
      </c>
      <c r="B15" s="116" t="s">
        <v>2</v>
      </c>
      <c r="C15" s="118" t="s">
        <v>3</v>
      </c>
      <c r="D15" s="120" t="s">
        <v>4</v>
      </c>
      <c r="E15" s="96"/>
      <c r="F15" s="99"/>
      <c r="G15" s="102"/>
      <c r="H15" s="89"/>
      <c r="I15" s="90"/>
      <c r="J15" s="91"/>
      <c r="K15" s="126" t="s">
        <v>8</v>
      </c>
      <c r="L15" s="128" t="s">
        <v>15</v>
      </c>
      <c r="M15" s="129"/>
      <c r="N15" s="130"/>
      <c r="O15" s="118" t="s">
        <v>9</v>
      </c>
      <c r="P15" s="128" t="s">
        <v>15</v>
      </c>
      <c r="Q15" s="129"/>
      <c r="R15" s="130"/>
      <c r="S15" s="122" t="s">
        <v>24</v>
      </c>
      <c r="T15" s="68"/>
      <c r="U15" s="131" t="s">
        <v>39</v>
      </c>
      <c r="V15" s="132"/>
      <c r="W15" s="45" t="str">
        <f>IF(SUM(W17:W22)=COUNTA(S17:S66),"OK","NO")</f>
        <v>OK</v>
      </c>
    </row>
    <row r="16" spans="1:26" ht="18.75" customHeight="1" thickBot="1">
      <c r="A16" s="115"/>
      <c r="B16" s="117"/>
      <c r="C16" s="119"/>
      <c r="D16" s="121"/>
      <c r="E16" s="97"/>
      <c r="F16" s="100"/>
      <c r="G16" s="103"/>
      <c r="H16" s="52" t="s">
        <v>31</v>
      </c>
      <c r="I16" s="53" t="s">
        <v>32</v>
      </c>
      <c r="J16" s="54" t="s">
        <v>33</v>
      </c>
      <c r="K16" s="127"/>
      <c r="L16" s="15" t="s">
        <v>14</v>
      </c>
      <c r="M16" s="55" t="s">
        <v>34</v>
      </c>
      <c r="N16" s="66" t="s">
        <v>35</v>
      </c>
      <c r="O16" s="119"/>
      <c r="P16" s="15" t="s">
        <v>14</v>
      </c>
      <c r="Q16" s="55" t="s">
        <v>34</v>
      </c>
      <c r="R16" s="66" t="s">
        <v>35</v>
      </c>
      <c r="S16" s="119"/>
      <c r="T16" s="69" t="s">
        <v>38</v>
      </c>
      <c r="U16" s="77" t="s">
        <v>40</v>
      </c>
      <c r="V16" s="70" t="s">
        <v>41</v>
      </c>
      <c r="W16" s="45" t="str">
        <f>IF(SUM(W17:W19)/3=W20,"OK","NO")</f>
        <v>OK</v>
      </c>
    </row>
    <row r="17" spans="1:30" ht="13.25" customHeight="1">
      <c r="A17" s="8"/>
      <c r="B17" s="9">
        <v>1</v>
      </c>
      <c r="C17" s="24"/>
      <c r="D17" s="25"/>
      <c r="E17" s="26" t="str">
        <f>PHONETIC(C17)</f>
        <v/>
      </c>
      <c r="F17" s="27" t="str">
        <f>PHONETIC(D17)</f>
        <v/>
      </c>
      <c r="G17" s="65"/>
      <c r="H17" s="62"/>
      <c r="I17" s="62"/>
      <c r="J17" s="62"/>
      <c r="K17" s="38"/>
      <c r="L17" s="39"/>
      <c r="M17" s="56"/>
      <c r="N17" s="57"/>
      <c r="O17" s="38"/>
      <c r="P17" s="39"/>
      <c r="Q17" s="56"/>
      <c r="R17" s="57"/>
      <c r="S17" s="40"/>
      <c r="T17" s="39"/>
      <c r="U17" s="71"/>
      <c r="V17" s="78"/>
      <c r="W17" s="23">
        <f>COUNTIF(女_プロ順,1)</f>
        <v>0</v>
      </c>
      <c r="Y17" s="2" t="s">
        <v>92</v>
      </c>
      <c r="Z17" s="2" t="s">
        <v>93</v>
      </c>
      <c r="AA17" s="2">
        <v>1</v>
      </c>
      <c r="AB17" s="2" t="s">
        <v>114</v>
      </c>
      <c r="AC17" s="2" t="s">
        <v>53</v>
      </c>
      <c r="AD17" s="2">
        <v>13</v>
      </c>
    </row>
    <row r="18" spans="1:30" ht="13.25" customHeight="1">
      <c r="A18" s="10"/>
      <c r="B18" s="11">
        <v>2</v>
      </c>
      <c r="C18" s="28"/>
      <c r="D18" s="29"/>
      <c r="E18" s="30" t="str">
        <f t="shared" ref="E18:F36" si="0">PHONETIC(C18)</f>
        <v/>
      </c>
      <c r="F18" s="31" t="str">
        <f t="shared" si="0"/>
        <v/>
      </c>
      <c r="G18" s="63"/>
      <c r="H18" s="62"/>
      <c r="I18" s="63"/>
      <c r="J18" s="63"/>
      <c r="K18" s="38"/>
      <c r="L18" s="42"/>
      <c r="M18" s="58"/>
      <c r="N18" s="59"/>
      <c r="O18" s="38"/>
      <c r="P18" s="42"/>
      <c r="Q18" s="58"/>
      <c r="R18" s="59"/>
      <c r="S18" s="41"/>
      <c r="T18" s="42"/>
      <c r="U18" s="73"/>
      <c r="V18" s="74"/>
      <c r="W18" s="23">
        <f>COUNTIF(女_プロ順,2)</f>
        <v>0</v>
      </c>
      <c r="Y18" s="2" t="s">
        <v>94</v>
      </c>
      <c r="Z18" s="2" t="s">
        <v>95</v>
      </c>
      <c r="AA18" s="2">
        <v>2</v>
      </c>
      <c r="AB18" s="2" t="s">
        <v>115</v>
      </c>
      <c r="AC18" s="2" t="s">
        <v>51</v>
      </c>
      <c r="AD18" s="2">
        <v>11</v>
      </c>
    </row>
    <row r="19" spans="1:30" ht="13.25" customHeight="1">
      <c r="A19" s="10"/>
      <c r="B19" s="9">
        <v>3</v>
      </c>
      <c r="C19" s="28"/>
      <c r="D19" s="29"/>
      <c r="E19" s="30" t="str">
        <f t="shared" si="0"/>
        <v/>
      </c>
      <c r="F19" s="31" t="str">
        <f t="shared" si="0"/>
        <v/>
      </c>
      <c r="G19" s="63"/>
      <c r="H19" s="62"/>
      <c r="I19" s="63"/>
      <c r="J19" s="63"/>
      <c r="K19" s="38"/>
      <c r="L19" s="42"/>
      <c r="M19" s="58"/>
      <c r="N19" s="59"/>
      <c r="O19" s="38"/>
      <c r="P19" s="42"/>
      <c r="Q19" s="58"/>
      <c r="R19" s="59"/>
      <c r="S19" s="41"/>
      <c r="T19" s="42"/>
      <c r="U19" s="73"/>
      <c r="V19" s="74"/>
      <c r="W19" s="23">
        <f>COUNTIF(女_プロ順,3)</f>
        <v>0</v>
      </c>
      <c r="Y19" s="2" t="s">
        <v>96</v>
      </c>
      <c r="Z19" s="2" t="s">
        <v>97</v>
      </c>
      <c r="AA19" s="2">
        <v>3</v>
      </c>
      <c r="AB19" s="2" t="s">
        <v>116</v>
      </c>
      <c r="AC19" s="2" t="s">
        <v>54</v>
      </c>
      <c r="AD19" s="2">
        <v>14</v>
      </c>
    </row>
    <row r="20" spans="1:30" ht="13.25" customHeight="1">
      <c r="A20" s="10"/>
      <c r="B20" s="11">
        <v>4</v>
      </c>
      <c r="C20" s="28"/>
      <c r="D20" s="29"/>
      <c r="E20" s="30" t="str">
        <f t="shared" si="0"/>
        <v/>
      </c>
      <c r="F20" s="31" t="str">
        <f t="shared" si="0"/>
        <v/>
      </c>
      <c r="G20" s="63"/>
      <c r="H20" s="62"/>
      <c r="I20" s="63"/>
      <c r="J20" s="63"/>
      <c r="K20" s="38"/>
      <c r="L20" s="42"/>
      <c r="M20" s="58"/>
      <c r="N20" s="59"/>
      <c r="O20" s="38"/>
      <c r="P20" s="42"/>
      <c r="Q20" s="58"/>
      <c r="R20" s="59"/>
      <c r="S20" s="41"/>
      <c r="T20" s="42"/>
      <c r="U20" s="73"/>
      <c r="V20" s="74"/>
      <c r="W20" s="23">
        <f>COUNTIF(女_プロ順,4)</f>
        <v>0</v>
      </c>
      <c r="Y20" s="2" t="s">
        <v>98</v>
      </c>
      <c r="Z20" s="2" t="s">
        <v>99</v>
      </c>
      <c r="AA20" s="2">
        <v>4</v>
      </c>
      <c r="AC20" s="2" t="s">
        <v>52</v>
      </c>
      <c r="AD20" s="2">
        <v>12</v>
      </c>
    </row>
    <row r="21" spans="1:30" ht="13.25" customHeight="1">
      <c r="A21" s="10"/>
      <c r="B21" s="9">
        <v>5</v>
      </c>
      <c r="C21" s="28"/>
      <c r="D21" s="29"/>
      <c r="E21" s="30" t="str">
        <f t="shared" si="0"/>
        <v/>
      </c>
      <c r="F21" s="31" t="str">
        <f t="shared" si="0"/>
        <v/>
      </c>
      <c r="G21" s="63"/>
      <c r="H21" s="62"/>
      <c r="I21" s="63"/>
      <c r="J21" s="63"/>
      <c r="K21" s="38"/>
      <c r="L21" s="42"/>
      <c r="M21" s="58"/>
      <c r="N21" s="59"/>
      <c r="O21" s="38"/>
      <c r="P21" s="42"/>
      <c r="Q21" s="58"/>
      <c r="R21" s="59"/>
      <c r="S21" s="41"/>
      <c r="T21" s="42"/>
      <c r="U21" s="73"/>
      <c r="V21" s="74"/>
      <c r="W21" s="23">
        <f>COUNTIF(女_プロ順,5)</f>
        <v>0</v>
      </c>
      <c r="Y21" s="2" t="s">
        <v>100</v>
      </c>
      <c r="Z21" s="2" t="s">
        <v>101</v>
      </c>
      <c r="AA21" s="2">
        <v>5</v>
      </c>
      <c r="AC21" s="2" t="s">
        <v>48</v>
      </c>
      <c r="AD21" s="2">
        <v>8</v>
      </c>
    </row>
    <row r="22" spans="1:30" ht="13.25" customHeight="1">
      <c r="A22" s="10"/>
      <c r="B22" s="11">
        <v>6</v>
      </c>
      <c r="C22" s="28"/>
      <c r="D22" s="29"/>
      <c r="E22" s="30" t="str">
        <f t="shared" si="0"/>
        <v/>
      </c>
      <c r="F22" s="31" t="str">
        <f t="shared" si="0"/>
        <v/>
      </c>
      <c r="G22" s="63"/>
      <c r="H22" s="62"/>
      <c r="I22" s="62"/>
      <c r="J22" s="62"/>
      <c r="K22" s="38"/>
      <c r="L22" s="42"/>
      <c r="M22" s="58"/>
      <c r="N22" s="59"/>
      <c r="O22" s="38"/>
      <c r="P22" s="42"/>
      <c r="Q22" s="58"/>
      <c r="R22" s="59"/>
      <c r="S22" s="41"/>
      <c r="T22" s="42"/>
      <c r="U22" s="73"/>
      <c r="V22" s="74"/>
      <c r="W22" s="23">
        <f>COUNTIF(女_プロ順,6)</f>
        <v>0</v>
      </c>
      <c r="Y22" s="2" t="s">
        <v>117</v>
      </c>
      <c r="Z22" s="2" t="s">
        <v>118</v>
      </c>
      <c r="AA22" s="2">
        <v>6</v>
      </c>
      <c r="AC22" s="2" t="s">
        <v>49</v>
      </c>
      <c r="AD22" s="2">
        <v>9</v>
      </c>
    </row>
    <row r="23" spans="1:30" ht="13.25" customHeight="1">
      <c r="A23" s="10"/>
      <c r="B23" s="9">
        <v>7</v>
      </c>
      <c r="C23" s="28"/>
      <c r="D23" s="29"/>
      <c r="E23" s="30" t="str">
        <f t="shared" si="0"/>
        <v/>
      </c>
      <c r="F23" s="31" t="str">
        <f t="shared" si="0"/>
        <v/>
      </c>
      <c r="G23" s="63"/>
      <c r="H23" s="62"/>
      <c r="I23" s="63"/>
      <c r="J23" s="63"/>
      <c r="K23" s="38"/>
      <c r="L23" s="42"/>
      <c r="M23" s="58"/>
      <c r="N23" s="59"/>
      <c r="O23" s="38"/>
      <c r="P23" s="42"/>
      <c r="Q23" s="58"/>
      <c r="R23" s="59"/>
      <c r="S23" s="41"/>
      <c r="T23" s="42"/>
      <c r="U23" s="73"/>
      <c r="V23" s="74"/>
      <c r="Y23" s="2" t="s">
        <v>119</v>
      </c>
      <c r="Z23" s="2" t="s">
        <v>120</v>
      </c>
      <c r="AC23" s="2" t="s">
        <v>50</v>
      </c>
      <c r="AD23" s="2">
        <v>10</v>
      </c>
    </row>
    <row r="24" spans="1:30" ht="13.25" customHeight="1">
      <c r="A24" s="10"/>
      <c r="B24" s="11">
        <v>8</v>
      </c>
      <c r="C24" s="28"/>
      <c r="D24" s="29"/>
      <c r="E24" s="30" t="str">
        <f t="shared" si="0"/>
        <v/>
      </c>
      <c r="F24" s="31" t="str">
        <f t="shared" si="0"/>
        <v/>
      </c>
      <c r="G24" s="63"/>
      <c r="H24" s="62"/>
      <c r="I24" s="63"/>
      <c r="J24" s="63"/>
      <c r="K24" s="38"/>
      <c r="L24" s="42"/>
      <c r="M24" s="58"/>
      <c r="N24" s="59"/>
      <c r="O24" s="38"/>
      <c r="P24" s="42"/>
      <c r="Q24" s="58"/>
      <c r="R24" s="59"/>
      <c r="S24" s="41"/>
      <c r="T24" s="42"/>
      <c r="U24" s="73"/>
      <c r="V24" s="74"/>
      <c r="Y24" s="2" t="s">
        <v>108</v>
      </c>
      <c r="Z24" s="2" t="s">
        <v>109</v>
      </c>
      <c r="AC24" s="2" t="s">
        <v>37</v>
      </c>
      <c r="AD24" s="2">
        <v>1</v>
      </c>
    </row>
    <row r="25" spans="1:30" ht="13.25" customHeight="1">
      <c r="A25" s="10"/>
      <c r="B25" s="11">
        <v>9</v>
      </c>
      <c r="C25" s="28"/>
      <c r="D25" s="29"/>
      <c r="E25" s="30" t="str">
        <f t="shared" si="0"/>
        <v/>
      </c>
      <c r="F25" s="31" t="str">
        <f t="shared" si="0"/>
        <v/>
      </c>
      <c r="G25" s="63"/>
      <c r="H25" s="62"/>
      <c r="I25" s="63"/>
      <c r="J25" s="63"/>
      <c r="K25" s="38"/>
      <c r="L25" s="42"/>
      <c r="M25" s="58"/>
      <c r="N25" s="59"/>
      <c r="O25" s="38"/>
      <c r="P25" s="42"/>
      <c r="Q25" s="58"/>
      <c r="R25" s="59"/>
      <c r="S25" s="41"/>
      <c r="T25" s="42"/>
      <c r="U25" s="73"/>
      <c r="V25" s="74"/>
      <c r="Y25" s="2" t="s">
        <v>110</v>
      </c>
      <c r="Z25" s="2" t="s">
        <v>111</v>
      </c>
      <c r="AC25" s="2" t="s">
        <v>42</v>
      </c>
      <c r="AD25" s="2">
        <v>2</v>
      </c>
    </row>
    <row r="26" spans="1:30" ht="13.25" customHeight="1" thickBot="1">
      <c r="A26" s="12"/>
      <c r="B26" s="7">
        <v>10</v>
      </c>
      <c r="C26" s="32"/>
      <c r="D26" s="33"/>
      <c r="E26" s="34" t="str">
        <f t="shared" si="0"/>
        <v/>
      </c>
      <c r="F26" s="35" t="str">
        <f t="shared" si="0"/>
        <v/>
      </c>
      <c r="G26" s="64"/>
      <c r="H26" s="64"/>
      <c r="I26" s="64"/>
      <c r="J26" s="64"/>
      <c r="K26" s="43"/>
      <c r="L26" s="44"/>
      <c r="M26" s="60"/>
      <c r="N26" s="61"/>
      <c r="O26" s="43"/>
      <c r="P26" s="44"/>
      <c r="Q26" s="60"/>
      <c r="R26" s="61"/>
      <c r="S26" s="43"/>
      <c r="T26" s="44"/>
      <c r="U26" s="75"/>
      <c r="V26" s="76"/>
      <c r="Y26" s="2" t="s">
        <v>121</v>
      </c>
      <c r="Z26" s="2" t="s">
        <v>122</v>
      </c>
      <c r="AC26" s="2" t="s">
        <v>43</v>
      </c>
      <c r="AD26" s="2">
        <v>3</v>
      </c>
    </row>
    <row r="27" spans="1:30" ht="13.25" customHeight="1">
      <c r="A27" s="17"/>
      <c r="B27" s="6">
        <v>11</v>
      </c>
      <c r="C27" s="36"/>
      <c r="D27" s="37"/>
      <c r="E27" s="26" t="str">
        <f t="shared" si="0"/>
        <v/>
      </c>
      <c r="F27" s="27" t="str">
        <f t="shared" si="0"/>
        <v/>
      </c>
      <c r="G27" s="65"/>
      <c r="H27" s="65"/>
      <c r="I27" s="65"/>
      <c r="J27" s="65"/>
      <c r="K27" s="40"/>
      <c r="L27" s="39"/>
      <c r="M27" s="56"/>
      <c r="N27" s="57"/>
      <c r="O27" s="40"/>
      <c r="P27" s="39"/>
      <c r="Q27" s="56"/>
      <c r="R27" s="57"/>
      <c r="S27" s="40"/>
      <c r="T27" s="39"/>
      <c r="U27" s="71"/>
      <c r="V27" s="72"/>
      <c r="AC27" s="2" t="s">
        <v>44</v>
      </c>
      <c r="AD27" s="2">
        <v>4</v>
      </c>
    </row>
    <row r="28" spans="1:30" ht="13.25" customHeight="1">
      <c r="A28" s="10"/>
      <c r="B28" s="11">
        <v>12</v>
      </c>
      <c r="C28" s="28"/>
      <c r="D28" s="29"/>
      <c r="E28" s="30" t="str">
        <f t="shared" si="0"/>
        <v/>
      </c>
      <c r="F28" s="31" t="str">
        <f t="shared" si="0"/>
        <v/>
      </c>
      <c r="G28" s="63"/>
      <c r="H28" s="62"/>
      <c r="I28" s="63"/>
      <c r="J28" s="63"/>
      <c r="K28" s="38"/>
      <c r="L28" s="42"/>
      <c r="M28" s="58"/>
      <c r="N28" s="59"/>
      <c r="O28" s="38"/>
      <c r="P28" s="42"/>
      <c r="Q28" s="58"/>
      <c r="R28" s="59"/>
      <c r="S28" s="41"/>
      <c r="T28" s="42"/>
      <c r="U28" s="73"/>
      <c r="V28" s="74"/>
      <c r="AC28" s="2" t="s">
        <v>45</v>
      </c>
      <c r="AD28" s="2">
        <v>5</v>
      </c>
    </row>
    <row r="29" spans="1:30" ht="13.25" customHeight="1">
      <c r="A29" s="10"/>
      <c r="B29" s="11">
        <v>13</v>
      </c>
      <c r="C29" s="28"/>
      <c r="D29" s="29"/>
      <c r="E29" s="30" t="str">
        <f t="shared" si="0"/>
        <v/>
      </c>
      <c r="F29" s="31" t="str">
        <f t="shared" si="0"/>
        <v/>
      </c>
      <c r="G29" s="63"/>
      <c r="H29" s="62"/>
      <c r="I29" s="63"/>
      <c r="J29" s="63"/>
      <c r="K29" s="38"/>
      <c r="L29" s="42"/>
      <c r="M29" s="58"/>
      <c r="N29" s="59"/>
      <c r="O29" s="38"/>
      <c r="P29" s="42"/>
      <c r="Q29" s="58"/>
      <c r="R29" s="59"/>
      <c r="S29" s="41"/>
      <c r="T29" s="42"/>
      <c r="U29" s="73"/>
      <c r="V29" s="74"/>
      <c r="AC29" s="2" t="s">
        <v>46</v>
      </c>
      <c r="AD29" s="2">
        <v>6</v>
      </c>
    </row>
    <row r="30" spans="1:30" ht="13.25" customHeight="1">
      <c r="A30" s="10"/>
      <c r="B30" s="11">
        <v>14</v>
      </c>
      <c r="C30" s="28"/>
      <c r="D30" s="29"/>
      <c r="E30" s="30" t="str">
        <f t="shared" si="0"/>
        <v/>
      </c>
      <c r="F30" s="31" t="str">
        <f t="shared" si="0"/>
        <v/>
      </c>
      <c r="G30" s="63"/>
      <c r="H30" s="62"/>
      <c r="I30" s="63"/>
      <c r="J30" s="63"/>
      <c r="K30" s="38"/>
      <c r="L30" s="42"/>
      <c r="M30" s="58"/>
      <c r="N30" s="59"/>
      <c r="O30" s="38"/>
      <c r="P30" s="42"/>
      <c r="Q30" s="58"/>
      <c r="R30" s="59"/>
      <c r="S30" s="41"/>
      <c r="T30" s="42"/>
      <c r="U30" s="73"/>
      <c r="V30" s="74"/>
      <c r="AC30" s="2" t="s">
        <v>47</v>
      </c>
      <c r="AD30" s="2">
        <v>7</v>
      </c>
    </row>
    <row r="31" spans="1:30" ht="13.25" customHeight="1">
      <c r="A31" s="10"/>
      <c r="B31" s="11">
        <v>15</v>
      </c>
      <c r="C31" s="28"/>
      <c r="D31" s="29"/>
      <c r="E31" s="30" t="str">
        <f t="shared" si="0"/>
        <v/>
      </c>
      <c r="F31" s="31" t="str">
        <f t="shared" si="0"/>
        <v/>
      </c>
      <c r="G31" s="63"/>
      <c r="H31" s="62"/>
      <c r="I31" s="63"/>
      <c r="J31" s="63"/>
      <c r="K31" s="38"/>
      <c r="L31" s="42"/>
      <c r="M31" s="58"/>
      <c r="N31" s="59"/>
      <c r="O31" s="38"/>
      <c r="P31" s="42"/>
      <c r="Q31" s="58"/>
      <c r="R31" s="59"/>
      <c r="S31" s="41"/>
      <c r="T31" s="42"/>
      <c r="U31" s="73"/>
      <c r="V31" s="74"/>
      <c r="AC31" s="2" t="s">
        <v>55</v>
      </c>
      <c r="AD31" s="2">
        <v>15</v>
      </c>
    </row>
    <row r="32" spans="1:30" ht="13.25" customHeight="1">
      <c r="A32" s="10"/>
      <c r="B32" s="11">
        <v>16</v>
      </c>
      <c r="C32" s="28"/>
      <c r="D32" s="29"/>
      <c r="E32" s="30" t="str">
        <f t="shared" si="0"/>
        <v/>
      </c>
      <c r="F32" s="31" t="str">
        <f t="shared" si="0"/>
        <v/>
      </c>
      <c r="G32" s="63"/>
      <c r="H32" s="62"/>
      <c r="I32" s="63"/>
      <c r="J32" s="63"/>
      <c r="K32" s="38"/>
      <c r="L32" s="42"/>
      <c r="M32" s="58"/>
      <c r="N32" s="59"/>
      <c r="O32" s="38"/>
      <c r="P32" s="42"/>
      <c r="Q32" s="58"/>
      <c r="R32" s="59"/>
      <c r="S32" s="41"/>
      <c r="T32" s="42"/>
      <c r="U32" s="73"/>
      <c r="V32" s="74"/>
      <c r="AC32" s="2" t="s">
        <v>56</v>
      </c>
      <c r="AD32" s="2">
        <v>16</v>
      </c>
    </row>
    <row r="33" spans="1:30" ht="13.25" customHeight="1">
      <c r="A33" s="10"/>
      <c r="B33" s="11">
        <v>17</v>
      </c>
      <c r="C33" s="28"/>
      <c r="D33" s="29"/>
      <c r="E33" s="30" t="str">
        <f t="shared" si="0"/>
        <v/>
      </c>
      <c r="F33" s="31" t="str">
        <f t="shared" si="0"/>
        <v/>
      </c>
      <c r="G33" s="63"/>
      <c r="H33" s="62"/>
      <c r="I33" s="63"/>
      <c r="J33" s="63"/>
      <c r="K33" s="38"/>
      <c r="L33" s="42"/>
      <c r="M33" s="58"/>
      <c r="N33" s="59"/>
      <c r="O33" s="38"/>
      <c r="P33" s="42"/>
      <c r="Q33" s="58"/>
      <c r="R33" s="59"/>
      <c r="S33" s="41"/>
      <c r="T33" s="42"/>
      <c r="U33" s="73"/>
      <c r="V33" s="74"/>
      <c r="AC33" s="2" t="s">
        <v>57</v>
      </c>
      <c r="AD33" s="2">
        <v>17</v>
      </c>
    </row>
    <row r="34" spans="1:30" ht="13.25" customHeight="1">
      <c r="A34" s="10"/>
      <c r="B34" s="11">
        <v>18</v>
      </c>
      <c r="C34" s="28"/>
      <c r="D34" s="29"/>
      <c r="E34" s="30" t="str">
        <f t="shared" si="0"/>
        <v/>
      </c>
      <c r="F34" s="31" t="str">
        <f t="shared" si="0"/>
        <v/>
      </c>
      <c r="G34" s="63"/>
      <c r="H34" s="62"/>
      <c r="I34" s="63"/>
      <c r="J34" s="63"/>
      <c r="K34" s="38"/>
      <c r="L34" s="42"/>
      <c r="M34" s="58"/>
      <c r="N34" s="59"/>
      <c r="O34" s="38"/>
      <c r="P34" s="42"/>
      <c r="Q34" s="58"/>
      <c r="R34" s="59"/>
      <c r="S34" s="41"/>
      <c r="T34" s="42"/>
      <c r="U34" s="73"/>
      <c r="V34" s="74"/>
      <c r="AC34" s="2" t="s">
        <v>58</v>
      </c>
      <c r="AD34" s="2">
        <v>18</v>
      </c>
    </row>
    <row r="35" spans="1:30" ht="13.25" customHeight="1">
      <c r="A35" s="10"/>
      <c r="B35" s="11">
        <v>19</v>
      </c>
      <c r="C35" s="28"/>
      <c r="D35" s="29"/>
      <c r="E35" s="30" t="str">
        <f t="shared" si="0"/>
        <v/>
      </c>
      <c r="F35" s="31" t="str">
        <f t="shared" si="0"/>
        <v/>
      </c>
      <c r="G35" s="63"/>
      <c r="H35" s="63"/>
      <c r="I35" s="63"/>
      <c r="J35" s="63"/>
      <c r="K35" s="41"/>
      <c r="L35" s="42"/>
      <c r="M35" s="58"/>
      <c r="N35" s="59"/>
      <c r="O35" s="41"/>
      <c r="P35" s="42"/>
      <c r="Q35" s="58"/>
      <c r="R35" s="59"/>
      <c r="S35" s="41"/>
      <c r="T35" s="42"/>
      <c r="U35" s="73"/>
      <c r="V35" s="74"/>
      <c r="AC35" s="2" t="s">
        <v>59</v>
      </c>
      <c r="AD35" s="2">
        <v>19</v>
      </c>
    </row>
    <row r="36" spans="1:30" ht="13.25" customHeight="1" thickBot="1">
      <c r="A36" s="12"/>
      <c r="B36" s="7">
        <v>20</v>
      </c>
      <c r="C36" s="32"/>
      <c r="D36" s="33"/>
      <c r="E36" s="34" t="str">
        <f t="shared" si="0"/>
        <v/>
      </c>
      <c r="F36" s="35" t="str">
        <f t="shared" si="0"/>
        <v/>
      </c>
      <c r="G36" s="64"/>
      <c r="H36" s="64"/>
      <c r="I36" s="64"/>
      <c r="J36" s="64"/>
      <c r="K36" s="43"/>
      <c r="L36" s="44"/>
      <c r="M36" s="60"/>
      <c r="N36" s="61"/>
      <c r="O36" s="43"/>
      <c r="P36" s="44"/>
      <c r="Q36" s="60"/>
      <c r="R36" s="61"/>
      <c r="S36" s="43"/>
      <c r="T36" s="44"/>
      <c r="U36" s="75"/>
      <c r="V36" s="76"/>
      <c r="AC36" s="2" t="s">
        <v>60</v>
      </c>
      <c r="AD36" s="2">
        <v>20</v>
      </c>
    </row>
    <row r="37" spans="1:30" ht="13.25" customHeight="1">
      <c r="A37" s="17"/>
      <c r="B37" s="6">
        <v>21</v>
      </c>
      <c r="C37" s="36"/>
      <c r="D37" s="37"/>
      <c r="E37" s="26" t="str">
        <f t="shared" ref="E37:F52" si="1">PHONETIC(C37)</f>
        <v/>
      </c>
      <c r="F37" s="27" t="str">
        <f t="shared" si="1"/>
        <v/>
      </c>
      <c r="G37" s="65"/>
      <c r="H37" s="65"/>
      <c r="I37" s="65"/>
      <c r="J37" s="65"/>
      <c r="K37" s="40"/>
      <c r="L37" s="39"/>
      <c r="M37" s="56"/>
      <c r="N37" s="57"/>
      <c r="O37" s="40"/>
      <c r="P37" s="39"/>
      <c r="Q37" s="56"/>
      <c r="R37" s="57"/>
      <c r="S37" s="40"/>
      <c r="T37" s="39"/>
      <c r="U37" s="71"/>
      <c r="V37" s="72"/>
      <c r="AC37" s="2" t="s">
        <v>61</v>
      </c>
      <c r="AD37" s="2">
        <v>21</v>
      </c>
    </row>
    <row r="38" spans="1:30" ht="13.25" customHeight="1">
      <c r="A38" s="10"/>
      <c r="B38" s="11">
        <v>22</v>
      </c>
      <c r="C38" s="28"/>
      <c r="D38" s="29"/>
      <c r="E38" s="30" t="str">
        <f t="shared" si="1"/>
        <v/>
      </c>
      <c r="F38" s="31" t="str">
        <f t="shared" si="1"/>
        <v/>
      </c>
      <c r="G38" s="63"/>
      <c r="H38" s="62"/>
      <c r="I38" s="63"/>
      <c r="J38" s="63"/>
      <c r="K38" s="38"/>
      <c r="L38" s="42"/>
      <c r="M38" s="58"/>
      <c r="N38" s="59"/>
      <c r="O38" s="38"/>
      <c r="P38" s="42"/>
      <c r="Q38" s="58"/>
      <c r="R38" s="59"/>
      <c r="S38" s="41"/>
      <c r="T38" s="42"/>
      <c r="U38" s="73"/>
      <c r="V38" s="74"/>
      <c r="AC38" s="2" t="s">
        <v>62</v>
      </c>
      <c r="AD38" s="2">
        <v>22</v>
      </c>
    </row>
    <row r="39" spans="1:30" ht="13.25" customHeight="1">
      <c r="A39" s="10"/>
      <c r="B39" s="11">
        <v>23</v>
      </c>
      <c r="C39" s="28"/>
      <c r="D39" s="29"/>
      <c r="E39" s="30" t="str">
        <f t="shared" si="1"/>
        <v/>
      </c>
      <c r="F39" s="31" t="str">
        <f t="shared" si="1"/>
        <v/>
      </c>
      <c r="G39" s="63"/>
      <c r="H39" s="62"/>
      <c r="I39" s="63"/>
      <c r="J39" s="63"/>
      <c r="K39" s="38"/>
      <c r="L39" s="42"/>
      <c r="M39" s="58"/>
      <c r="N39" s="59"/>
      <c r="O39" s="38"/>
      <c r="P39" s="42"/>
      <c r="Q39" s="58"/>
      <c r="R39" s="59"/>
      <c r="S39" s="41"/>
      <c r="T39" s="42"/>
      <c r="U39" s="73"/>
      <c r="V39" s="74"/>
      <c r="AC39" s="2" t="s">
        <v>63</v>
      </c>
      <c r="AD39" s="2">
        <v>23</v>
      </c>
    </row>
    <row r="40" spans="1:30" ht="13.25" customHeight="1">
      <c r="A40" s="10"/>
      <c r="B40" s="11">
        <v>24</v>
      </c>
      <c r="C40" s="28"/>
      <c r="D40" s="29"/>
      <c r="E40" s="30" t="str">
        <f t="shared" si="1"/>
        <v/>
      </c>
      <c r="F40" s="31" t="str">
        <f t="shared" si="1"/>
        <v/>
      </c>
      <c r="G40" s="63"/>
      <c r="H40" s="62"/>
      <c r="I40" s="63"/>
      <c r="J40" s="63"/>
      <c r="K40" s="38"/>
      <c r="L40" s="42"/>
      <c r="M40" s="58"/>
      <c r="N40" s="59"/>
      <c r="O40" s="38"/>
      <c r="P40" s="42"/>
      <c r="Q40" s="58"/>
      <c r="R40" s="59"/>
      <c r="S40" s="41"/>
      <c r="T40" s="42"/>
      <c r="U40" s="73"/>
      <c r="V40" s="74"/>
      <c r="AC40" s="2" t="s">
        <v>64</v>
      </c>
      <c r="AD40" s="2">
        <v>24</v>
      </c>
    </row>
    <row r="41" spans="1:30" ht="13.25" customHeight="1">
      <c r="A41" s="10"/>
      <c r="B41" s="11">
        <v>25</v>
      </c>
      <c r="C41" s="28"/>
      <c r="D41" s="29"/>
      <c r="E41" s="30" t="str">
        <f t="shared" si="1"/>
        <v/>
      </c>
      <c r="F41" s="31" t="str">
        <f t="shared" si="1"/>
        <v/>
      </c>
      <c r="G41" s="63"/>
      <c r="H41" s="62"/>
      <c r="I41" s="63"/>
      <c r="J41" s="63"/>
      <c r="K41" s="38"/>
      <c r="L41" s="42"/>
      <c r="M41" s="58"/>
      <c r="N41" s="59"/>
      <c r="O41" s="38"/>
      <c r="P41" s="42"/>
      <c r="Q41" s="58"/>
      <c r="R41" s="59"/>
      <c r="S41" s="41"/>
      <c r="T41" s="42"/>
      <c r="U41" s="73"/>
      <c r="V41" s="74"/>
      <c r="AC41" s="2" t="s">
        <v>65</v>
      </c>
      <c r="AD41" s="2">
        <v>25</v>
      </c>
    </row>
    <row r="42" spans="1:30" ht="13.25" customHeight="1">
      <c r="A42" s="10"/>
      <c r="B42" s="11">
        <v>26</v>
      </c>
      <c r="C42" s="28"/>
      <c r="D42" s="29"/>
      <c r="E42" s="30" t="str">
        <f t="shared" si="1"/>
        <v/>
      </c>
      <c r="F42" s="31" t="str">
        <f t="shared" si="1"/>
        <v/>
      </c>
      <c r="G42" s="63"/>
      <c r="H42" s="62"/>
      <c r="I42" s="63"/>
      <c r="J42" s="63"/>
      <c r="K42" s="38"/>
      <c r="L42" s="42"/>
      <c r="M42" s="58"/>
      <c r="N42" s="59"/>
      <c r="O42" s="38"/>
      <c r="P42" s="42"/>
      <c r="Q42" s="58"/>
      <c r="R42" s="59"/>
      <c r="S42" s="41"/>
      <c r="T42" s="42"/>
      <c r="U42" s="73"/>
      <c r="V42" s="74"/>
      <c r="AC42" s="2" t="s">
        <v>66</v>
      </c>
      <c r="AD42" s="2">
        <v>26</v>
      </c>
    </row>
    <row r="43" spans="1:30" ht="13.25" customHeight="1">
      <c r="A43" s="10"/>
      <c r="B43" s="11">
        <v>27</v>
      </c>
      <c r="C43" s="28"/>
      <c r="D43" s="29"/>
      <c r="E43" s="30" t="str">
        <f t="shared" si="1"/>
        <v/>
      </c>
      <c r="F43" s="31" t="str">
        <f t="shared" si="1"/>
        <v/>
      </c>
      <c r="G43" s="63"/>
      <c r="H43" s="62"/>
      <c r="I43" s="63"/>
      <c r="J43" s="63"/>
      <c r="K43" s="38"/>
      <c r="L43" s="42"/>
      <c r="M43" s="58"/>
      <c r="N43" s="59"/>
      <c r="O43" s="38"/>
      <c r="P43" s="42"/>
      <c r="Q43" s="58"/>
      <c r="R43" s="59"/>
      <c r="S43" s="41"/>
      <c r="T43" s="42"/>
      <c r="U43" s="73"/>
      <c r="V43" s="74"/>
      <c r="AC43" s="2" t="s">
        <v>67</v>
      </c>
      <c r="AD43" s="2">
        <v>27</v>
      </c>
    </row>
    <row r="44" spans="1:30" ht="13.25" customHeight="1">
      <c r="A44" s="10"/>
      <c r="B44" s="11">
        <v>28</v>
      </c>
      <c r="C44" s="28"/>
      <c r="D44" s="29"/>
      <c r="E44" s="30" t="str">
        <f t="shared" si="1"/>
        <v/>
      </c>
      <c r="F44" s="31" t="str">
        <f t="shared" si="1"/>
        <v/>
      </c>
      <c r="G44" s="63"/>
      <c r="H44" s="62"/>
      <c r="I44" s="63"/>
      <c r="J44" s="63"/>
      <c r="K44" s="38"/>
      <c r="L44" s="42"/>
      <c r="M44" s="58"/>
      <c r="N44" s="59"/>
      <c r="O44" s="38"/>
      <c r="P44" s="42"/>
      <c r="Q44" s="58"/>
      <c r="R44" s="59"/>
      <c r="S44" s="41"/>
      <c r="T44" s="42"/>
      <c r="U44" s="73"/>
      <c r="V44" s="74"/>
      <c r="AC44" s="2" t="s">
        <v>68</v>
      </c>
      <c r="AD44" s="2">
        <v>28</v>
      </c>
    </row>
    <row r="45" spans="1:30" ht="13.25" customHeight="1">
      <c r="A45" s="10"/>
      <c r="B45" s="11">
        <v>29</v>
      </c>
      <c r="C45" s="28"/>
      <c r="D45" s="29"/>
      <c r="E45" s="30" t="str">
        <f t="shared" si="1"/>
        <v/>
      </c>
      <c r="F45" s="31" t="str">
        <f t="shared" si="1"/>
        <v/>
      </c>
      <c r="G45" s="63"/>
      <c r="H45" s="62"/>
      <c r="I45" s="63"/>
      <c r="J45" s="63"/>
      <c r="K45" s="38"/>
      <c r="L45" s="42"/>
      <c r="M45" s="58"/>
      <c r="N45" s="59"/>
      <c r="O45" s="38"/>
      <c r="P45" s="42"/>
      <c r="Q45" s="58"/>
      <c r="R45" s="59"/>
      <c r="S45" s="41"/>
      <c r="T45" s="42"/>
      <c r="U45" s="73"/>
      <c r="V45" s="74"/>
      <c r="AC45" s="2" t="s">
        <v>69</v>
      </c>
      <c r="AD45" s="2">
        <v>29</v>
      </c>
    </row>
    <row r="46" spans="1:30" ht="13.25" customHeight="1" thickBot="1">
      <c r="A46" s="12"/>
      <c r="B46" s="7">
        <v>30</v>
      </c>
      <c r="C46" s="32"/>
      <c r="D46" s="33"/>
      <c r="E46" s="34" t="str">
        <f t="shared" si="1"/>
        <v/>
      </c>
      <c r="F46" s="35" t="str">
        <f t="shared" si="1"/>
        <v/>
      </c>
      <c r="G46" s="64"/>
      <c r="H46" s="64"/>
      <c r="I46" s="64"/>
      <c r="J46" s="64"/>
      <c r="K46" s="43"/>
      <c r="L46" s="44"/>
      <c r="M46" s="60"/>
      <c r="N46" s="61"/>
      <c r="O46" s="43"/>
      <c r="P46" s="44"/>
      <c r="Q46" s="60"/>
      <c r="R46" s="61"/>
      <c r="S46" s="43"/>
      <c r="T46" s="44"/>
      <c r="U46" s="75"/>
      <c r="V46" s="76"/>
      <c r="AC46" s="2" t="s">
        <v>70</v>
      </c>
      <c r="AD46" s="2">
        <v>30</v>
      </c>
    </row>
    <row r="47" spans="1:30" ht="13.25" customHeight="1">
      <c r="A47" s="17"/>
      <c r="B47" s="6">
        <v>31</v>
      </c>
      <c r="C47" s="36"/>
      <c r="D47" s="37"/>
      <c r="E47" s="26" t="str">
        <f t="shared" si="1"/>
        <v/>
      </c>
      <c r="F47" s="27" t="str">
        <f t="shared" si="1"/>
        <v/>
      </c>
      <c r="G47" s="65"/>
      <c r="H47" s="65"/>
      <c r="I47" s="65"/>
      <c r="J47" s="65"/>
      <c r="K47" s="40"/>
      <c r="L47" s="39"/>
      <c r="M47" s="56"/>
      <c r="N47" s="57"/>
      <c r="O47" s="40"/>
      <c r="P47" s="39"/>
      <c r="Q47" s="56"/>
      <c r="R47" s="57"/>
      <c r="S47" s="40"/>
      <c r="T47" s="39"/>
      <c r="U47" s="71"/>
      <c r="V47" s="72"/>
      <c r="AC47" s="2" t="s">
        <v>71</v>
      </c>
      <c r="AD47" s="2">
        <v>31</v>
      </c>
    </row>
    <row r="48" spans="1:30" ht="13.25" customHeight="1">
      <c r="A48" s="10"/>
      <c r="B48" s="11">
        <v>32</v>
      </c>
      <c r="C48" s="28"/>
      <c r="D48" s="29"/>
      <c r="E48" s="30" t="str">
        <f t="shared" si="1"/>
        <v/>
      </c>
      <c r="F48" s="31" t="str">
        <f t="shared" si="1"/>
        <v/>
      </c>
      <c r="G48" s="63"/>
      <c r="H48" s="62"/>
      <c r="I48" s="63"/>
      <c r="J48" s="63"/>
      <c r="K48" s="38"/>
      <c r="L48" s="42"/>
      <c r="M48" s="58"/>
      <c r="N48" s="59"/>
      <c r="O48" s="38"/>
      <c r="P48" s="42"/>
      <c r="Q48" s="58"/>
      <c r="R48" s="59"/>
      <c r="S48" s="41"/>
      <c r="T48" s="42"/>
      <c r="U48" s="73"/>
      <c r="V48" s="74"/>
      <c r="AC48" s="2" t="s">
        <v>72</v>
      </c>
      <c r="AD48" s="2">
        <v>32</v>
      </c>
    </row>
    <row r="49" spans="1:30" ht="13.25" customHeight="1">
      <c r="A49" s="10"/>
      <c r="B49" s="11">
        <v>33</v>
      </c>
      <c r="C49" s="28"/>
      <c r="D49" s="29"/>
      <c r="E49" s="30" t="str">
        <f t="shared" si="1"/>
        <v/>
      </c>
      <c r="F49" s="31" t="str">
        <f t="shared" si="1"/>
        <v/>
      </c>
      <c r="G49" s="63"/>
      <c r="H49" s="62"/>
      <c r="I49" s="63"/>
      <c r="J49" s="63"/>
      <c r="K49" s="38"/>
      <c r="L49" s="42"/>
      <c r="M49" s="58"/>
      <c r="N49" s="59"/>
      <c r="O49" s="38"/>
      <c r="P49" s="42"/>
      <c r="Q49" s="58"/>
      <c r="R49" s="59"/>
      <c r="S49" s="41"/>
      <c r="T49" s="42"/>
      <c r="U49" s="73"/>
      <c r="V49" s="74"/>
      <c r="AC49" s="2" t="s">
        <v>73</v>
      </c>
      <c r="AD49" s="2">
        <v>33</v>
      </c>
    </row>
    <row r="50" spans="1:30" ht="13.25" customHeight="1">
      <c r="A50" s="10"/>
      <c r="B50" s="11">
        <v>34</v>
      </c>
      <c r="C50" s="28"/>
      <c r="D50" s="29"/>
      <c r="E50" s="30" t="str">
        <f t="shared" si="1"/>
        <v/>
      </c>
      <c r="F50" s="31" t="str">
        <f t="shared" si="1"/>
        <v/>
      </c>
      <c r="G50" s="63"/>
      <c r="H50" s="62"/>
      <c r="I50" s="63"/>
      <c r="J50" s="63"/>
      <c r="K50" s="38"/>
      <c r="L50" s="42"/>
      <c r="M50" s="58"/>
      <c r="N50" s="59"/>
      <c r="O50" s="38"/>
      <c r="P50" s="42"/>
      <c r="Q50" s="58"/>
      <c r="R50" s="59"/>
      <c r="S50" s="41"/>
      <c r="T50" s="42"/>
      <c r="U50" s="73"/>
      <c r="V50" s="74"/>
      <c r="AC50" s="2" t="s">
        <v>74</v>
      </c>
      <c r="AD50" s="2">
        <v>34</v>
      </c>
    </row>
    <row r="51" spans="1:30" ht="13.25" customHeight="1">
      <c r="A51" s="10"/>
      <c r="B51" s="11">
        <v>35</v>
      </c>
      <c r="C51" s="28"/>
      <c r="D51" s="29"/>
      <c r="E51" s="30" t="str">
        <f t="shared" si="1"/>
        <v/>
      </c>
      <c r="F51" s="31" t="str">
        <f t="shared" si="1"/>
        <v/>
      </c>
      <c r="G51" s="63"/>
      <c r="H51" s="62"/>
      <c r="I51" s="63"/>
      <c r="J51" s="63"/>
      <c r="K51" s="38"/>
      <c r="L51" s="42"/>
      <c r="M51" s="58"/>
      <c r="N51" s="59"/>
      <c r="O51" s="38"/>
      <c r="P51" s="42"/>
      <c r="Q51" s="58"/>
      <c r="R51" s="59"/>
      <c r="S51" s="41"/>
      <c r="T51" s="42"/>
      <c r="U51" s="73"/>
      <c r="V51" s="74"/>
      <c r="AC51" s="2" t="s">
        <v>75</v>
      </c>
      <c r="AD51" s="2">
        <v>35</v>
      </c>
    </row>
    <row r="52" spans="1:30" ht="13.25" customHeight="1">
      <c r="A52" s="10"/>
      <c r="B52" s="11">
        <v>36</v>
      </c>
      <c r="C52" s="28"/>
      <c r="D52" s="29"/>
      <c r="E52" s="30" t="str">
        <f t="shared" si="1"/>
        <v/>
      </c>
      <c r="F52" s="31" t="str">
        <f t="shared" si="1"/>
        <v/>
      </c>
      <c r="G52" s="63"/>
      <c r="H52" s="62"/>
      <c r="I52" s="63"/>
      <c r="J52" s="63"/>
      <c r="K52" s="38"/>
      <c r="L52" s="42"/>
      <c r="M52" s="58"/>
      <c r="N52" s="59"/>
      <c r="O52" s="38"/>
      <c r="P52" s="42"/>
      <c r="Q52" s="58"/>
      <c r="R52" s="59"/>
      <c r="S52" s="41"/>
      <c r="T52" s="42"/>
      <c r="U52" s="73"/>
      <c r="V52" s="74"/>
      <c r="AC52" s="2" t="s">
        <v>76</v>
      </c>
      <c r="AD52" s="2">
        <v>36</v>
      </c>
    </row>
    <row r="53" spans="1:30" ht="13.25" customHeight="1">
      <c r="A53" s="10"/>
      <c r="B53" s="11">
        <v>37</v>
      </c>
      <c r="C53" s="28"/>
      <c r="D53" s="29"/>
      <c r="E53" s="30" t="str">
        <f t="shared" ref="E53:F66" si="2">PHONETIC(C53)</f>
        <v/>
      </c>
      <c r="F53" s="31" t="str">
        <f t="shared" si="2"/>
        <v/>
      </c>
      <c r="G53" s="63"/>
      <c r="H53" s="62"/>
      <c r="I53" s="63"/>
      <c r="J53" s="63"/>
      <c r="K53" s="38"/>
      <c r="L53" s="42"/>
      <c r="M53" s="58"/>
      <c r="N53" s="59"/>
      <c r="O53" s="38"/>
      <c r="P53" s="42"/>
      <c r="Q53" s="58"/>
      <c r="R53" s="59"/>
      <c r="S53" s="41"/>
      <c r="T53" s="42"/>
      <c r="U53" s="73"/>
      <c r="V53" s="74"/>
      <c r="AC53" s="2" t="s">
        <v>77</v>
      </c>
      <c r="AD53" s="2">
        <v>37</v>
      </c>
    </row>
    <row r="54" spans="1:30" ht="13.25" customHeight="1">
      <c r="A54" s="10"/>
      <c r="B54" s="11">
        <v>38</v>
      </c>
      <c r="C54" s="28"/>
      <c r="D54" s="29"/>
      <c r="E54" s="30" t="str">
        <f t="shared" si="2"/>
        <v/>
      </c>
      <c r="F54" s="31" t="str">
        <f t="shared" si="2"/>
        <v/>
      </c>
      <c r="G54" s="63"/>
      <c r="H54" s="62"/>
      <c r="I54" s="63"/>
      <c r="J54" s="63"/>
      <c r="K54" s="38"/>
      <c r="L54" s="42"/>
      <c r="M54" s="58"/>
      <c r="N54" s="59"/>
      <c r="O54" s="38"/>
      <c r="P54" s="42"/>
      <c r="Q54" s="58"/>
      <c r="R54" s="59"/>
      <c r="S54" s="41"/>
      <c r="T54" s="42"/>
      <c r="U54" s="73"/>
      <c r="V54" s="74"/>
      <c r="AC54" s="2" t="s">
        <v>78</v>
      </c>
      <c r="AD54" s="2">
        <v>38</v>
      </c>
    </row>
    <row r="55" spans="1:30" ht="13.25" customHeight="1">
      <c r="A55" s="10"/>
      <c r="B55" s="11">
        <v>39</v>
      </c>
      <c r="C55" s="28"/>
      <c r="D55" s="29"/>
      <c r="E55" s="30" t="str">
        <f t="shared" si="2"/>
        <v/>
      </c>
      <c r="F55" s="31" t="str">
        <f t="shared" si="2"/>
        <v/>
      </c>
      <c r="G55" s="63"/>
      <c r="H55" s="62"/>
      <c r="I55" s="63"/>
      <c r="J55" s="63"/>
      <c r="K55" s="38"/>
      <c r="L55" s="42"/>
      <c r="M55" s="58"/>
      <c r="N55" s="59"/>
      <c r="O55" s="38"/>
      <c r="P55" s="42"/>
      <c r="Q55" s="58"/>
      <c r="R55" s="59"/>
      <c r="S55" s="41"/>
      <c r="T55" s="42"/>
      <c r="U55" s="73"/>
      <c r="V55" s="74"/>
      <c r="AC55" s="2" t="s">
        <v>79</v>
      </c>
      <c r="AD55" s="2">
        <v>39</v>
      </c>
    </row>
    <row r="56" spans="1:30" ht="13.25" customHeight="1" thickBot="1">
      <c r="A56" s="12"/>
      <c r="B56" s="7">
        <v>40</v>
      </c>
      <c r="C56" s="32"/>
      <c r="D56" s="33"/>
      <c r="E56" s="34" t="str">
        <f t="shared" si="2"/>
        <v/>
      </c>
      <c r="F56" s="35" t="str">
        <f t="shared" si="2"/>
        <v/>
      </c>
      <c r="G56" s="64"/>
      <c r="H56" s="64"/>
      <c r="I56" s="64"/>
      <c r="J56" s="64"/>
      <c r="K56" s="43"/>
      <c r="L56" s="44"/>
      <c r="M56" s="60"/>
      <c r="N56" s="61"/>
      <c r="O56" s="43"/>
      <c r="P56" s="44"/>
      <c r="Q56" s="60"/>
      <c r="R56" s="61"/>
      <c r="S56" s="43"/>
      <c r="T56" s="44"/>
      <c r="U56" s="75"/>
      <c r="V56" s="76"/>
      <c r="AC56" s="2" t="s">
        <v>80</v>
      </c>
      <c r="AD56" s="2">
        <v>40</v>
      </c>
    </row>
    <row r="57" spans="1:30" ht="13.25" customHeight="1">
      <c r="A57" s="17"/>
      <c r="B57" s="6">
        <v>41</v>
      </c>
      <c r="C57" s="36"/>
      <c r="D57" s="37"/>
      <c r="E57" s="26" t="str">
        <f t="shared" si="2"/>
        <v/>
      </c>
      <c r="F57" s="27" t="str">
        <f t="shared" si="2"/>
        <v/>
      </c>
      <c r="G57" s="65"/>
      <c r="H57" s="65"/>
      <c r="I57" s="65"/>
      <c r="J57" s="65"/>
      <c r="K57" s="40"/>
      <c r="L57" s="39"/>
      <c r="M57" s="56"/>
      <c r="N57" s="57"/>
      <c r="O57" s="40"/>
      <c r="P57" s="39"/>
      <c r="Q57" s="56"/>
      <c r="R57" s="57"/>
      <c r="S57" s="40"/>
      <c r="T57" s="39"/>
      <c r="U57" s="71"/>
      <c r="V57" s="72"/>
      <c r="AC57" s="2" t="s">
        <v>81</v>
      </c>
      <c r="AD57" s="2">
        <v>41</v>
      </c>
    </row>
    <row r="58" spans="1:30" ht="13.25" customHeight="1">
      <c r="A58" s="10"/>
      <c r="B58" s="11">
        <v>42</v>
      </c>
      <c r="C58" s="28"/>
      <c r="D58" s="29"/>
      <c r="E58" s="30" t="str">
        <f t="shared" si="2"/>
        <v/>
      </c>
      <c r="F58" s="31" t="str">
        <f t="shared" si="2"/>
        <v/>
      </c>
      <c r="G58" s="63"/>
      <c r="H58" s="62"/>
      <c r="I58" s="63"/>
      <c r="J58" s="63"/>
      <c r="K58" s="38"/>
      <c r="L58" s="42"/>
      <c r="M58" s="58"/>
      <c r="N58" s="59"/>
      <c r="O58" s="38"/>
      <c r="P58" s="42"/>
      <c r="Q58" s="58"/>
      <c r="R58" s="59"/>
      <c r="S58" s="41"/>
      <c r="T58" s="42"/>
      <c r="U58" s="73"/>
      <c r="V58" s="74"/>
      <c r="AC58" s="2" t="s">
        <v>82</v>
      </c>
      <c r="AD58" s="2">
        <v>42</v>
      </c>
    </row>
    <row r="59" spans="1:30" ht="13.25" customHeight="1">
      <c r="A59" s="10"/>
      <c r="B59" s="11">
        <v>43</v>
      </c>
      <c r="C59" s="28"/>
      <c r="D59" s="29"/>
      <c r="E59" s="30" t="str">
        <f t="shared" si="2"/>
        <v/>
      </c>
      <c r="F59" s="31" t="str">
        <f t="shared" si="2"/>
        <v/>
      </c>
      <c r="G59" s="63"/>
      <c r="H59" s="62"/>
      <c r="I59" s="63"/>
      <c r="J59" s="63"/>
      <c r="K59" s="38"/>
      <c r="L59" s="42"/>
      <c r="M59" s="58"/>
      <c r="N59" s="59"/>
      <c r="O59" s="38"/>
      <c r="P59" s="42"/>
      <c r="Q59" s="58"/>
      <c r="R59" s="59"/>
      <c r="S59" s="41"/>
      <c r="T59" s="42"/>
      <c r="U59" s="73"/>
      <c r="V59" s="74"/>
      <c r="AC59" s="2" t="s">
        <v>83</v>
      </c>
      <c r="AD59" s="2">
        <v>43</v>
      </c>
    </row>
    <row r="60" spans="1:30" ht="13.25" customHeight="1">
      <c r="A60" s="10"/>
      <c r="B60" s="11">
        <v>44</v>
      </c>
      <c r="C60" s="28"/>
      <c r="D60" s="29"/>
      <c r="E60" s="30" t="str">
        <f t="shared" si="2"/>
        <v/>
      </c>
      <c r="F60" s="31" t="str">
        <f t="shared" si="2"/>
        <v/>
      </c>
      <c r="G60" s="63"/>
      <c r="H60" s="62"/>
      <c r="I60" s="63"/>
      <c r="J60" s="63"/>
      <c r="K60" s="38"/>
      <c r="L60" s="42"/>
      <c r="M60" s="58"/>
      <c r="N60" s="59"/>
      <c r="O60" s="38"/>
      <c r="P60" s="42"/>
      <c r="Q60" s="58"/>
      <c r="R60" s="59"/>
      <c r="S60" s="41"/>
      <c r="T60" s="42"/>
      <c r="U60" s="73"/>
      <c r="V60" s="74"/>
      <c r="AC60" s="2" t="s">
        <v>84</v>
      </c>
      <c r="AD60" s="2">
        <v>44</v>
      </c>
    </row>
    <row r="61" spans="1:30" ht="13.25" customHeight="1">
      <c r="A61" s="10"/>
      <c r="B61" s="11">
        <v>45</v>
      </c>
      <c r="C61" s="28"/>
      <c r="D61" s="29"/>
      <c r="E61" s="30" t="str">
        <f t="shared" si="2"/>
        <v/>
      </c>
      <c r="F61" s="31" t="str">
        <f t="shared" si="2"/>
        <v/>
      </c>
      <c r="G61" s="63"/>
      <c r="H61" s="62"/>
      <c r="I61" s="63"/>
      <c r="J61" s="63"/>
      <c r="K61" s="38"/>
      <c r="L61" s="42"/>
      <c r="M61" s="58"/>
      <c r="N61" s="59"/>
      <c r="O61" s="38"/>
      <c r="P61" s="42"/>
      <c r="Q61" s="58"/>
      <c r="R61" s="59"/>
      <c r="S61" s="41"/>
      <c r="T61" s="42"/>
      <c r="U61" s="73"/>
      <c r="V61" s="74"/>
      <c r="AC61" s="2" t="s">
        <v>85</v>
      </c>
      <c r="AD61" s="2">
        <v>45</v>
      </c>
    </row>
    <row r="62" spans="1:30" ht="13.25" customHeight="1">
      <c r="A62" s="10"/>
      <c r="B62" s="11">
        <v>46</v>
      </c>
      <c r="C62" s="28"/>
      <c r="D62" s="29"/>
      <c r="E62" s="30" t="str">
        <f t="shared" si="2"/>
        <v/>
      </c>
      <c r="F62" s="31" t="str">
        <f t="shared" si="2"/>
        <v/>
      </c>
      <c r="G62" s="63"/>
      <c r="H62" s="62"/>
      <c r="I62" s="63"/>
      <c r="J62" s="63"/>
      <c r="K62" s="38"/>
      <c r="L62" s="42"/>
      <c r="M62" s="58"/>
      <c r="N62" s="59"/>
      <c r="O62" s="38"/>
      <c r="P62" s="42"/>
      <c r="Q62" s="58"/>
      <c r="R62" s="59"/>
      <c r="S62" s="41"/>
      <c r="T62" s="42"/>
      <c r="U62" s="73"/>
      <c r="V62" s="74"/>
      <c r="AC62" s="2" t="s">
        <v>86</v>
      </c>
      <c r="AD62" s="2">
        <v>46</v>
      </c>
    </row>
    <row r="63" spans="1:30" ht="13.25" customHeight="1">
      <c r="A63" s="10"/>
      <c r="B63" s="11">
        <v>47</v>
      </c>
      <c r="C63" s="28"/>
      <c r="D63" s="29"/>
      <c r="E63" s="30" t="str">
        <f t="shared" si="2"/>
        <v/>
      </c>
      <c r="F63" s="31" t="str">
        <f t="shared" si="2"/>
        <v/>
      </c>
      <c r="G63" s="63"/>
      <c r="H63" s="62"/>
      <c r="I63" s="63"/>
      <c r="J63" s="63"/>
      <c r="K63" s="38"/>
      <c r="L63" s="42"/>
      <c r="M63" s="58"/>
      <c r="N63" s="59"/>
      <c r="O63" s="38"/>
      <c r="P63" s="42"/>
      <c r="Q63" s="58"/>
      <c r="R63" s="59"/>
      <c r="S63" s="41"/>
      <c r="T63" s="42"/>
      <c r="U63" s="73"/>
      <c r="V63" s="74"/>
      <c r="AC63" s="2" t="s">
        <v>87</v>
      </c>
      <c r="AD63" s="2">
        <v>47</v>
      </c>
    </row>
    <row r="64" spans="1:30" ht="13.25" customHeight="1">
      <c r="A64" s="10"/>
      <c r="B64" s="11">
        <v>48</v>
      </c>
      <c r="C64" s="28"/>
      <c r="D64" s="29"/>
      <c r="E64" s="30" t="str">
        <f t="shared" si="2"/>
        <v/>
      </c>
      <c r="F64" s="31" t="str">
        <f t="shared" si="2"/>
        <v/>
      </c>
      <c r="G64" s="63"/>
      <c r="H64" s="62"/>
      <c r="I64" s="63"/>
      <c r="J64" s="63"/>
      <c r="K64" s="38"/>
      <c r="L64" s="42"/>
      <c r="M64" s="58"/>
      <c r="N64" s="59"/>
      <c r="O64" s="38"/>
      <c r="P64" s="42"/>
      <c r="Q64" s="58"/>
      <c r="R64" s="59"/>
      <c r="S64" s="41"/>
      <c r="T64" s="42"/>
      <c r="U64" s="73"/>
      <c r="V64" s="74"/>
      <c r="AC64" s="2" t="s">
        <v>88</v>
      </c>
      <c r="AD64" s="2">
        <v>99</v>
      </c>
    </row>
    <row r="65" spans="1:22" ht="13.25" customHeight="1">
      <c r="A65" s="10"/>
      <c r="B65" s="11">
        <v>49</v>
      </c>
      <c r="C65" s="28"/>
      <c r="D65" s="29"/>
      <c r="E65" s="30" t="str">
        <f t="shared" si="2"/>
        <v/>
      </c>
      <c r="F65" s="31" t="str">
        <f t="shared" si="2"/>
        <v/>
      </c>
      <c r="G65" s="63"/>
      <c r="H65" s="62"/>
      <c r="I65" s="63"/>
      <c r="J65" s="63"/>
      <c r="K65" s="38"/>
      <c r="L65" s="42"/>
      <c r="M65" s="58"/>
      <c r="N65" s="59"/>
      <c r="O65" s="38"/>
      <c r="P65" s="42"/>
      <c r="Q65" s="58"/>
      <c r="R65" s="59"/>
      <c r="S65" s="41"/>
      <c r="T65" s="42"/>
      <c r="U65" s="73"/>
      <c r="V65" s="74"/>
    </row>
    <row r="66" spans="1:22" ht="13.25" customHeight="1" thickBot="1">
      <c r="A66" s="12"/>
      <c r="B66" s="7">
        <v>50</v>
      </c>
      <c r="C66" s="32"/>
      <c r="D66" s="33"/>
      <c r="E66" s="34" t="str">
        <f t="shared" si="2"/>
        <v/>
      </c>
      <c r="F66" s="35" t="str">
        <f t="shared" si="2"/>
        <v/>
      </c>
      <c r="G66" s="64"/>
      <c r="H66" s="64"/>
      <c r="I66" s="64"/>
      <c r="J66" s="64"/>
      <c r="K66" s="43"/>
      <c r="L66" s="44"/>
      <c r="M66" s="60"/>
      <c r="N66" s="61"/>
      <c r="O66" s="43"/>
      <c r="P66" s="44"/>
      <c r="Q66" s="60"/>
      <c r="R66" s="61"/>
      <c r="S66" s="43"/>
      <c r="T66" s="44"/>
      <c r="U66" s="75"/>
      <c r="V66" s="76"/>
    </row>
    <row r="67" spans="1:22" ht="23.25" customHeight="1">
      <c r="B67" s="13"/>
    </row>
    <row r="68" spans="1:22" ht="23.25" customHeight="1"/>
    <row r="69" spans="1:22" ht="23.25" customHeight="1"/>
    <row r="70" spans="1:22" ht="23.25" customHeight="1"/>
    <row r="71" spans="1:22" ht="23.25" customHeight="1"/>
    <row r="72" spans="1:22" ht="23.25" customHeight="1"/>
    <row r="73" spans="1:22" ht="23.25" customHeight="1"/>
    <row r="74" spans="1:22" ht="23.25" customHeight="1"/>
    <row r="75" spans="1:22" ht="23.25" customHeight="1"/>
    <row r="76" spans="1:22" ht="23.25" customHeight="1"/>
    <row r="77" spans="1:22" ht="23.25" customHeight="1"/>
    <row r="78" spans="1:22" ht="23.25" customHeight="1"/>
    <row r="79" spans="1:22" ht="23.25" customHeight="1"/>
    <row r="80" spans="1:22" ht="12.75" customHeight="1"/>
    <row r="81" ht="20.25" customHeight="1"/>
    <row r="82" ht="20.25" customHeight="1"/>
    <row r="83" ht="23.25" customHeight="1"/>
    <row r="84" ht="23.25" customHeight="1"/>
    <row r="85" ht="23.25" customHeight="1"/>
    <row r="86" ht="23.25" customHeight="1"/>
    <row r="87" ht="23.25" customHeight="1"/>
    <row r="88" ht="23.25" customHeight="1"/>
    <row r="89" ht="23.25" customHeight="1"/>
    <row r="90" ht="23.25" customHeight="1"/>
    <row r="91" ht="23.25" customHeight="1"/>
    <row r="92" ht="23.25" customHeight="1"/>
    <row r="93" ht="23.25" customHeight="1"/>
    <row r="94" ht="23.25" customHeight="1"/>
    <row r="95" ht="23.25" customHeight="1"/>
    <row r="96" ht="23.25" customHeight="1"/>
    <row r="97" ht="23.25" customHeight="1"/>
    <row r="98" ht="23.25" customHeight="1"/>
    <row r="99" ht="23.25" customHeight="1"/>
    <row r="100" ht="23.25" customHeight="1"/>
    <row r="101" ht="23.25" customHeight="1"/>
    <row r="102" ht="23.25" customHeight="1"/>
    <row r="103" ht="23.25" customHeight="1"/>
    <row r="104" ht="12.75" customHeight="1"/>
    <row r="105" ht="20.25" customHeight="1"/>
    <row r="106" ht="20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</sheetData>
  <sheetProtection selectLockedCells="1"/>
  <dataConsolidate/>
  <mergeCells count="43">
    <mergeCell ref="O15:O16"/>
    <mergeCell ref="P15:R15"/>
    <mergeCell ref="W1:W12"/>
    <mergeCell ref="B11:U12"/>
    <mergeCell ref="A14:B14"/>
    <mergeCell ref="C14:D14"/>
    <mergeCell ref="E14:E16"/>
    <mergeCell ref="F14:F16"/>
    <mergeCell ref="G14:G16"/>
    <mergeCell ref="H14:J15"/>
    <mergeCell ref="K14:V14"/>
    <mergeCell ref="A15:A16"/>
    <mergeCell ref="B15:B16"/>
    <mergeCell ref="S15:S16"/>
    <mergeCell ref="U15:V15"/>
    <mergeCell ref="C15:C16"/>
    <mergeCell ref="D15:D16"/>
    <mergeCell ref="K15:K16"/>
    <mergeCell ref="L15:N15"/>
    <mergeCell ref="J8:K8"/>
    <mergeCell ref="L8:N8"/>
    <mergeCell ref="O8:P8"/>
    <mergeCell ref="J9:K9"/>
    <mergeCell ref="L9:N9"/>
    <mergeCell ref="O9:P9"/>
    <mergeCell ref="J6:K6"/>
    <mergeCell ref="L6:N6"/>
    <mergeCell ref="O6:P6"/>
    <mergeCell ref="J7:K7"/>
    <mergeCell ref="L7:N7"/>
    <mergeCell ref="O7:P7"/>
    <mergeCell ref="S3:V3"/>
    <mergeCell ref="C4:D4"/>
    <mergeCell ref="E4:F4"/>
    <mergeCell ref="G4:N4"/>
    <mergeCell ref="O4:R4"/>
    <mergeCell ref="S4:V4"/>
    <mergeCell ref="O3:R3"/>
    <mergeCell ref="A1:C1"/>
    <mergeCell ref="A3:B4"/>
    <mergeCell ref="C3:D3"/>
    <mergeCell ref="E3:F3"/>
    <mergeCell ref="G3:N3"/>
  </mergeCells>
  <phoneticPr fontId="3"/>
  <dataValidations count="4">
    <dataValidation type="list" allowBlank="1" showInputMessage="1" showErrorMessage="1" sqref="U17:U66" xr:uid="{E898E044-5745-4438-B767-628394909EB7}">
      <formula1>$AC$17:$AC$64</formula1>
    </dataValidation>
    <dataValidation type="list" allowBlank="1" showInputMessage="1" showErrorMessage="1" sqref="T17:T66" xr:uid="{6AC15946-8AE0-4ABE-9463-F7E7DB98EC4A}">
      <formula1>$AA$17:$AA$22</formula1>
    </dataValidation>
    <dataValidation type="list" allowBlank="1" showInputMessage="1" showErrorMessage="1" sqref="O17:O66 K17:K66" xr:uid="{CF49AF76-666E-48BC-AEAE-10F5C2FF312B}">
      <formula1>$Y$17:$Y$26</formula1>
    </dataValidation>
    <dataValidation type="list" allowBlank="1" showInputMessage="1" showErrorMessage="1" sqref="G17:G66" xr:uid="{93326603-31C7-4B6D-AD20-54B39FAF3431}">
      <formula1>$AB$17:$AB$19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scale="95" orientation="landscape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12</vt:i4>
      </vt:variant>
    </vt:vector>
  </HeadingPairs>
  <TitlesOfParts>
    <vt:vector size="14" baseType="lpstr">
      <vt:lpstr>男子</vt:lpstr>
      <vt:lpstr>女子</vt:lpstr>
      <vt:lpstr>女子!Print_Area</vt:lpstr>
      <vt:lpstr>男子!Print_Area</vt:lpstr>
      <vt:lpstr>女子!Print_Titles</vt:lpstr>
      <vt:lpstr>男子!Print_Titles</vt:lpstr>
      <vt:lpstr>女_プロ順</vt:lpstr>
      <vt:lpstr>女_一覧</vt:lpstr>
      <vt:lpstr>女_参加C_A</vt:lpstr>
      <vt:lpstr>女_参加C_B</vt:lpstr>
      <vt:lpstr>男_プロ順</vt:lpstr>
      <vt:lpstr>男_一覧</vt:lpstr>
      <vt:lpstr>男_参加C_A</vt:lpstr>
      <vt:lpstr>男_参加C_B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 numa</dc:creator>
  <cp:lastModifiedBy>hiro numa</cp:lastModifiedBy>
  <cp:lastPrinted>2024-03-12T12:01:45Z</cp:lastPrinted>
  <dcterms:created xsi:type="dcterms:W3CDTF">2015-02-05T13:50:06Z</dcterms:created>
  <dcterms:modified xsi:type="dcterms:W3CDTF">2026-03-26T05:01:35Z</dcterms:modified>
</cp:coreProperties>
</file>